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lancement 2020\AO 38-2020\DCE AO 38-2020 VP\"/>
    </mc:Choice>
  </mc:AlternateContent>
  <bookViews>
    <workbookView xWindow="9525" yWindow="30" windowWidth="10965" windowHeight="8055"/>
  </bookViews>
  <sheets>
    <sheet name="Bordereau" sheetId="1" r:id="rId1"/>
  </sheets>
  <definedNames>
    <definedName name="_xlnm.Print_Area" localSheetId="0">Bordereau!$A$1:$F$1661</definedName>
  </definedNames>
  <calcPr calcId="162913"/>
</workbook>
</file>

<file path=xl/calcChain.xml><?xml version="1.0" encoding="utf-8"?>
<calcChain xmlns="http://schemas.openxmlformats.org/spreadsheetml/2006/main">
  <c r="A571" i="1" l="1"/>
  <c r="D9" i="1"/>
  <c r="D857" i="1" l="1"/>
  <c r="D906" i="1"/>
  <c r="D904" i="1"/>
  <c r="D902" i="1"/>
  <c r="D900" i="1"/>
  <c r="D898" i="1"/>
  <c r="D896" i="1"/>
  <c r="D894" i="1"/>
  <c r="D892" i="1"/>
  <c r="D890" i="1"/>
  <c r="D888" i="1"/>
  <c r="D859" i="1"/>
  <c r="D855" i="1"/>
  <c r="D853" i="1"/>
  <c r="D851" i="1"/>
  <c r="D849" i="1"/>
  <c r="D847" i="1"/>
  <c r="D819" i="1"/>
  <c r="D780" i="1"/>
  <c r="D778" i="1"/>
  <c r="I890" i="1" l="1"/>
  <c r="I889" i="1"/>
  <c r="D476" i="1"/>
  <c r="A333" i="1" l="1"/>
  <c r="A335" i="1" s="1"/>
  <c r="A337" i="1" s="1"/>
  <c r="A340" i="1" s="1"/>
  <c r="A228" i="1" l="1"/>
  <c r="A230" i="1" s="1"/>
  <c r="A232" i="1" s="1"/>
  <c r="A234" i="1" s="1"/>
  <c r="A236" i="1" s="1"/>
  <c r="A238" i="1" s="1"/>
  <c r="A240" i="1" s="1"/>
  <c r="A242" i="1" s="1"/>
  <c r="A244" i="1" s="1"/>
  <c r="A247" i="1" s="1"/>
  <c r="A249" i="1" s="1"/>
  <c r="A251" i="1" s="1"/>
  <c r="A253" i="1" s="1"/>
  <c r="A255" i="1" s="1"/>
  <c r="A257" i="1" s="1"/>
  <c r="A259" i="1" s="1"/>
  <c r="A261" i="1" s="1"/>
  <c r="A263" i="1" s="1"/>
  <c r="A265" i="1" s="1"/>
  <c r="A267" i="1" s="1"/>
  <c r="A269" i="1" s="1"/>
  <c r="A271" i="1" s="1"/>
  <c r="A273" i="1" s="1"/>
  <c r="A275" i="1" s="1"/>
  <c r="A277" i="1" s="1"/>
  <c r="A279" i="1" s="1"/>
  <c r="A281" i="1" s="1"/>
  <c r="A283" i="1" s="1"/>
  <c r="A285" i="1" s="1"/>
  <c r="A287" i="1" s="1"/>
  <c r="A289" i="1" s="1"/>
  <c r="A293" i="1" s="1"/>
  <c r="D184" i="1" l="1"/>
  <c r="D65" i="1" l="1"/>
  <c r="A1531" i="1" l="1"/>
  <c r="A1533" i="1" s="1"/>
  <c r="A1536" i="1" s="1"/>
  <c r="A1538" i="1" l="1"/>
  <c r="A1540" i="1" s="1"/>
  <c r="A1542" i="1" s="1"/>
  <c r="A1544" i="1" s="1"/>
  <c r="A1546" i="1" s="1"/>
  <c r="D1436" i="1"/>
  <c r="D1432" i="1"/>
  <c r="D1411" i="1"/>
  <c r="D1345" i="1"/>
  <c r="D1343" i="1"/>
  <c r="D1341" i="1"/>
  <c r="D1337" i="1"/>
  <c r="D1335" i="1"/>
  <c r="D1333" i="1"/>
  <c r="D1329" i="1"/>
  <c r="D1326" i="1"/>
  <c r="D1322" i="1"/>
  <c r="D1320" i="1"/>
  <c r="D1318" i="1"/>
  <c r="D1316" i="1"/>
  <c r="D1312" i="1"/>
  <c r="D1308" i="1"/>
  <c r="D1306" i="1"/>
  <c r="D1302" i="1"/>
  <c r="D1298" i="1"/>
  <c r="D1290" i="1"/>
  <c r="D1249" i="1"/>
  <c r="D1245" i="1"/>
  <c r="D1243" i="1"/>
  <c r="D1229" i="1"/>
  <c r="A1063" i="1"/>
  <c r="A1065" i="1" s="1"/>
  <c r="A1067" i="1" s="1"/>
  <c r="A1069" i="1" s="1"/>
  <c r="A1071" i="1" s="1"/>
  <c r="A1073" i="1" s="1"/>
  <c r="A1075" i="1" s="1"/>
  <c r="A1077" i="1" s="1"/>
  <c r="A1079" i="1" s="1"/>
  <c r="A1081" i="1" s="1"/>
  <c r="A1083" i="1" s="1"/>
  <c r="A1085" i="1" s="1"/>
  <c r="A1087" i="1" s="1"/>
  <c r="A1089" i="1" s="1"/>
  <c r="A1091" i="1" s="1"/>
  <c r="A1093" i="1" s="1"/>
  <c r="A1096" i="1" s="1"/>
  <c r="A1098" i="1" l="1"/>
  <c r="A1100" i="1" s="1"/>
  <c r="A1102" i="1" s="1"/>
  <c r="A1104" i="1" s="1"/>
  <c r="A1106" i="1" s="1"/>
  <c r="A1108" i="1" s="1"/>
  <c r="A1110" i="1" s="1"/>
  <c r="A1112" i="1" s="1"/>
  <c r="A1114" i="1" s="1"/>
  <c r="A1116" i="1" s="1"/>
  <c r="A1118" i="1" s="1"/>
  <c r="A1120" i="1" s="1"/>
  <c r="A1122" i="1" s="1"/>
  <c r="A1124" i="1" s="1"/>
  <c r="A1126" i="1" s="1"/>
  <c r="A1128" i="1" s="1"/>
  <c r="A1130" i="1" s="1"/>
  <c r="A1132" i="1" s="1"/>
  <c r="A1134" i="1" s="1"/>
  <c r="A1136" i="1" s="1"/>
  <c r="A1138" i="1" s="1"/>
  <c r="A1140" i="1" s="1"/>
  <c r="A1142" i="1" s="1"/>
  <c r="A1144" i="1" s="1"/>
  <c r="A1146" i="1" s="1"/>
  <c r="A1148" i="1" s="1"/>
  <c r="A1150" i="1" s="1"/>
  <c r="A1152" i="1" s="1"/>
  <c r="A1154" i="1" s="1"/>
  <c r="A1156" i="1" s="1"/>
  <c r="A1158" i="1" s="1"/>
  <c r="A1160" i="1" s="1"/>
  <c r="A1162" i="1" s="1"/>
  <c r="A1164" i="1" s="1"/>
  <c r="A1166" i="1" s="1"/>
  <c r="A1168" i="1" s="1"/>
  <c r="A1170" i="1" s="1"/>
  <c r="A1172" i="1" s="1"/>
  <c r="A1174" i="1" s="1"/>
  <c r="A1176" i="1" s="1"/>
  <c r="A1178" i="1" s="1"/>
  <c r="A1180" i="1" s="1"/>
  <c r="A1182" i="1" s="1"/>
  <c r="A1184" i="1" s="1"/>
  <c r="A1186" i="1" s="1"/>
  <c r="A1188" i="1" s="1"/>
  <c r="A1190" i="1" s="1"/>
  <c r="A1192" i="1" s="1"/>
  <c r="A1194" i="1" s="1"/>
  <c r="A1196" i="1" s="1"/>
  <c r="A1198" i="1" s="1"/>
  <c r="A1200" i="1" s="1"/>
  <c r="A1202" i="1" s="1"/>
  <c r="A1204" i="1" s="1"/>
  <c r="A1206" i="1" s="1"/>
  <c r="A1208" i="1" s="1"/>
  <c r="A1210" i="1" s="1"/>
  <c r="A1213" i="1" s="1"/>
  <c r="A1215" i="1" s="1"/>
  <c r="A1217" i="1" s="1"/>
  <c r="A1219" i="1" s="1"/>
  <c r="A1221" i="1" s="1"/>
  <c r="A1223" i="1" s="1"/>
  <c r="A1225" i="1" s="1"/>
  <c r="A1228" i="1" s="1"/>
  <c r="A1230" i="1" s="1"/>
  <c r="A1232" i="1" s="1"/>
  <c r="A1234" i="1" s="1"/>
  <c r="A1236" i="1" s="1"/>
  <c r="A1238" i="1" s="1"/>
  <c r="A1240" i="1" s="1"/>
  <c r="A1242" i="1" s="1"/>
  <c r="A1244" i="1" s="1"/>
  <c r="A1246" i="1" s="1"/>
  <c r="A1248" i="1" s="1"/>
  <c r="A1250" i="1" s="1"/>
  <c r="A1252" i="1" s="1"/>
  <c r="A1254" i="1" s="1"/>
  <c r="A1256" i="1" s="1"/>
  <c r="A1258" i="1" s="1"/>
  <c r="A1260" i="1" s="1"/>
  <c r="A1262" i="1" s="1"/>
  <c r="A1264" i="1" s="1"/>
  <c r="A1266" i="1" s="1"/>
  <c r="A1268" i="1" s="1"/>
  <c r="A1270" i="1" s="1"/>
  <c r="A1273" i="1" s="1"/>
  <c r="A1275" i="1" s="1"/>
  <c r="A1277" i="1" s="1"/>
  <c r="A1279" i="1" s="1"/>
  <c r="A1282" i="1" s="1"/>
  <c r="A1284" i="1" s="1"/>
  <c r="A1549" i="1"/>
  <c r="D1407" i="1"/>
  <c r="D1434" i="1"/>
  <c r="D1304" i="1"/>
  <c r="A1287" i="1" l="1"/>
  <c r="A1289" i="1" s="1"/>
  <c r="A1291" i="1" s="1"/>
  <c r="A1293" i="1" s="1"/>
  <c r="A1295" i="1" s="1"/>
  <c r="A1297" i="1" s="1"/>
  <c r="A1299" i="1" s="1"/>
  <c r="A1301" i="1" s="1"/>
  <c r="A1303" i="1" s="1"/>
  <c r="A1305" i="1" s="1"/>
  <c r="A1307" i="1" s="1"/>
  <c r="A1309" i="1" s="1"/>
  <c r="A1311" i="1" s="1"/>
  <c r="A1313" i="1" s="1"/>
  <c r="A1315" i="1" s="1"/>
  <c r="A1317" i="1" s="1"/>
  <c r="A1319" i="1" s="1"/>
  <c r="A1321" i="1" s="1"/>
  <c r="A1323" i="1" s="1"/>
  <c r="A1325" i="1" s="1"/>
  <c r="A1328" i="1" s="1"/>
  <c r="A1330" i="1" s="1"/>
  <c r="A1332" i="1" s="1"/>
  <c r="A1334" i="1" s="1"/>
  <c r="A1336" i="1" s="1"/>
  <c r="A1338" i="1" s="1"/>
  <c r="A1340" i="1" s="1"/>
  <c r="A1342" i="1" s="1"/>
  <c r="A1344" i="1" s="1"/>
  <c r="A1346" i="1" s="1"/>
  <c r="A1348" i="1" s="1"/>
  <c r="A1350" i="1" s="1"/>
  <c r="A1352" i="1" s="1"/>
  <c r="A1354" i="1" s="1"/>
  <c r="A1356" i="1" s="1"/>
  <c r="A1358" i="1" s="1"/>
  <c r="A1360" i="1" s="1"/>
  <c r="A1362" i="1" s="1"/>
  <c r="A1364" i="1" s="1"/>
  <c r="A1366" i="1" s="1"/>
  <c r="A1368" i="1" s="1"/>
  <c r="A1370" i="1" s="1"/>
  <c r="A1372" i="1" s="1"/>
  <c r="A1374" i="1" s="1"/>
  <c r="A1376" i="1" s="1"/>
  <c r="A1378" i="1" s="1"/>
  <c r="A1380" i="1" s="1"/>
  <c r="A1382" i="1" s="1"/>
  <c r="A1385" i="1" s="1"/>
  <c r="A1387" i="1" s="1"/>
  <c r="A1389" i="1" s="1"/>
  <c r="A1551" i="1"/>
  <c r="A1553" i="1" s="1"/>
  <c r="A1555" i="1" s="1"/>
  <c r="A1557" i="1" s="1"/>
  <c r="A1559" i="1" s="1"/>
  <c r="A1561" i="1" s="1"/>
  <c r="A1563" i="1" s="1"/>
  <c r="A1565" i="1" s="1"/>
  <c r="A1567" i="1" s="1"/>
  <c r="A1569" i="1" s="1"/>
  <c r="A1573" i="1" s="1"/>
  <c r="A1575" i="1" s="1"/>
  <c r="A1577" i="1" s="1"/>
  <c r="A1580" i="1" s="1"/>
  <c r="A1582" i="1" s="1"/>
  <c r="A1584" i="1" s="1"/>
  <c r="A1587" i="1" s="1"/>
  <c r="A1589" i="1" s="1"/>
  <c r="A1591" i="1" s="1"/>
  <c r="A1593" i="1" s="1"/>
  <c r="A1595" i="1" s="1"/>
  <c r="A1597" i="1" s="1"/>
  <c r="A1601" i="1" s="1"/>
  <c r="A1603" i="1" s="1"/>
  <c r="A1605" i="1" s="1"/>
  <c r="A1607" i="1" s="1"/>
  <c r="A1610" i="1" s="1"/>
  <c r="A1612" i="1" s="1"/>
  <c r="A1614" i="1" s="1"/>
  <c r="A1616" i="1" s="1"/>
  <c r="A1619" i="1" s="1"/>
  <c r="A1621" i="1" s="1"/>
  <c r="A1623" i="1" s="1"/>
  <c r="A1625" i="1" s="1"/>
  <c r="D1409" i="1"/>
  <c r="D1399" i="1"/>
  <c r="A1628" i="1" l="1"/>
  <c r="A1630" i="1" s="1"/>
  <c r="A1632" i="1" s="1"/>
  <c r="A1634" i="1" s="1"/>
  <c r="A1636" i="1" s="1"/>
  <c r="A1392" i="1"/>
  <c r="A1394" i="1" s="1"/>
  <c r="A1396" i="1" s="1"/>
  <c r="A1398" i="1" s="1"/>
  <c r="A1400" i="1" s="1"/>
  <c r="A1402" i="1" s="1"/>
  <c r="A1404" i="1" s="1"/>
  <c r="A1406" i="1" s="1"/>
  <c r="A1408" i="1" s="1"/>
  <c r="A1410" i="1" s="1"/>
  <c r="A1412" i="1" s="1"/>
  <c r="A1414" i="1" s="1"/>
  <c r="A1416" i="1" s="1"/>
  <c r="A1418" i="1" s="1"/>
  <c r="A1420" i="1" s="1"/>
  <c r="A1423" i="1" s="1"/>
  <c r="A1425" i="1" s="1"/>
  <c r="A1427" i="1" s="1"/>
  <c r="A1429" i="1" s="1"/>
  <c r="A1431" i="1" s="1"/>
  <c r="A1433" i="1" s="1"/>
  <c r="A1435" i="1" s="1"/>
  <c r="A1437" i="1" s="1"/>
  <c r="A1440" i="1" s="1"/>
  <c r="A1442" i="1" s="1"/>
  <c r="A1444" i="1" s="1"/>
  <c r="A1446" i="1" s="1"/>
  <c r="A1448" i="1" s="1"/>
  <c r="A1450" i="1" s="1"/>
  <c r="A1452" i="1" s="1"/>
  <c r="A1455" i="1" s="1"/>
  <c r="A1457" i="1" s="1"/>
  <c r="A1459" i="1" s="1"/>
  <c r="A1461" i="1" s="1"/>
  <c r="A1463" i="1" s="1"/>
  <c r="A1465" i="1" s="1"/>
  <c r="A1468" i="1" s="1"/>
  <c r="A1470" i="1" s="1"/>
  <c r="A1472" i="1" s="1"/>
  <c r="A1474" i="1" s="1"/>
  <c r="A1476" i="1" s="1"/>
  <c r="A1478" i="1" s="1"/>
  <c r="A1481" i="1" s="1"/>
  <c r="A1483" i="1" s="1"/>
  <c r="A1485" i="1" s="1"/>
  <c r="A1487" i="1" s="1"/>
  <c r="A1489" i="1" s="1"/>
  <c r="A1491" i="1" s="1"/>
  <c r="A1493" i="1" s="1"/>
  <c r="A1496" i="1" s="1"/>
  <c r="A1498" i="1" s="1"/>
  <c r="A1500" i="1" s="1"/>
  <c r="A1503" i="1" s="1"/>
  <c r="A1505" i="1" s="1"/>
  <c r="A1507" i="1" s="1"/>
  <c r="A1509" i="1" s="1"/>
  <c r="A1511" i="1" s="1"/>
  <c r="A1513" i="1" s="1"/>
  <c r="A1515" i="1" s="1"/>
  <c r="A1517" i="1" s="1"/>
  <c r="A1519" i="1" s="1"/>
  <c r="A1521" i="1" s="1"/>
  <c r="A1523" i="1" s="1"/>
  <c r="A347" i="1" l="1"/>
  <c r="A349" i="1" s="1"/>
  <c r="A351" i="1" s="1"/>
  <c r="A353" i="1" s="1"/>
  <c r="A355" i="1" s="1"/>
  <c r="A358" i="1" s="1"/>
  <c r="A360" i="1" s="1"/>
  <c r="A362" i="1" s="1"/>
  <c r="A364" i="1" s="1"/>
  <c r="A366" i="1" s="1"/>
  <c r="A369" i="1" s="1"/>
  <c r="A371" i="1" s="1"/>
  <c r="A373" i="1" s="1"/>
  <c r="A375" i="1" s="1"/>
  <c r="A378" i="1" s="1"/>
  <c r="A381" i="1" s="1"/>
  <c r="A383" i="1" s="1"/>
  <c r="A385" i="1" s="1"/>
  <c r="A387" i="1" s="1"/>
  <c r="A389" i="1" s="1"/>
  <c r="I778" i="1" l="1"/>
  <c r="I819" i="1"/>
  <c r="A573" i="1"/>
  <c r="A575" i="1" s="1"/>
  <c r="A577" i="1" s="1"/>
  <c r="A579" i="1" s="1"/>
  <c r="A581" i="1" s="1"/>
  <c r="A583" i="1" s="1"/>
  <c r="A585" i="1" s="1"/>
  <c r="A587" i="1" s="1"/>
  <c r="A589" i="1" s="1"/>
  <c r="A591" i="1" s="1"/>
  <c r="A593" i="1" s="1"/>
  <c r="A595" i="1" s="1"/>
  <c r="A597" i="1" s="1"/>
  <c r="A599" i="1" s="1"/>
  <c r="A601" i="1" s="1"/>
  <c r="A603" i="1" s="1"/>
  <c r="A605" i="1" s="1"/>
  <c r="A607" i="1" s="1"/>
  <c r="A609" i="1" s="1"/>
  <c r="A611" i="1" s="1"/>
  <c r="A613" i="1" s="1"/>
  <c r="A615" i="1" s="1"/>
  <c r="A617" i="1" s="1"/>
  <c r="A619" i="1" s="1"/>
  <c r="A621" i="1" s="1"/>
  <c r="A623" i="1" s="1"/>
  <c r="A625" i="1" s="1"/>
  <c r="A627" i="1" s="1"/>
  <c r="A629" i="1" s="1"/>
  <c r="A631" i="1" s="1"/>
  <c r="A633" i="1" s="1"/>
  <c r="A635" i="1" s="1"/>
  <c r="A638" i="1" s="1"/>
  <c r="A640" i="1" s="1"/>
  <c r="A642" i="1" s="1"/>
  <c r="A644" i="1" s="1"/>
  <c r="A646" i="1" s="1"/>
  <c r="A648" i="1" s="1"/>
  <c r="A650" i="1" s="1"/>
  <c r="A652" i="1" s="1"/>
  <c r="A654" i="1" s="1"/>
  <c r="A656" i="1" s="1"/>
  <c r="A658" i="1" s="1"/>
  <c r="A660" i="1" s="1"/>
  <c r="A662" i="1" s="1"/>
  <c r="A664" i="1" s="1"/>
  <c r="A666" i="1" s="1"/>
  <c r="A669" i="1" s="1"/>
  <c r="A671" i="1" s="1"/>
  <c r="A673" i="1" s="1"/>
  <c r="A675" i="1" s="1"/>
  <c r="A677" i="1" s="1"/>
  <c r="A679" i="1" s="1"/>
  <c r="A681" i="1" s="1"/>
  <c r="A683" i="1" s="1"/>
  <c r="A685" i="1" s="1"/>
  <c r="A687" i="1" s="1"/>
  <c r="A689" i="1" s="1"/>
  <c r="A691" i="1" s="1"/>
  <c r="A694" i="1" s="1"/>
  <c r="A696" i="1" s="1"/>
  <c r="A698" i="1" s="1"/>
  <c r="A700" i="1" s="1"/>
  <c r="A702" i="1" s="1"/>
  <c r="A704" i="1" s="1"/>
  <c r="A706" i="1" s="1"/>
  <c r="A708" i="1" s="1"/>
  <c r="A710" i="1" s="1"/>
  <c r="A712" i="1" s="1"/>
  <c r="A714" i="1" s="1"/>
  <c r="A716" i="1" s="1"/>
  <c r="A719" i="1" s="1"/>
  <c r="A721" i="1" s="1"/>
  <c r="A723" i="1" s="1"/>
  <c r="A725" i="1" s="1"/>
  <c r="A727" i="1" s="1"/>
  <c r="A729" i="1" s="1"/>
  <c r="A732" i="1" s="1"/>
  <c r="A734" i="1" s="1"/>
  <c r="A736" i="1" s="1"/>
  <c r="A738" i="1" s="1"/>
  <c r="A740" i="1" s="1"/>
  <c r="A742" i="1" s="1"/>
  <c r="A744" i="1" s="1"/>
  <c r="A746" i="1" s="1"/>
  <c r="A748" i="1" s="1"/>
  <c r="A750" i="1" s="1"/>
  <c r="A752" i="1" s="1"/>
  <c r="A754" i="1" s="1"/>
  <c r="A756" i="1" s="1"/>
  <c r="A759" i="1" s="1"/>
  <c r="A761" i="1" s="1"/>
  <c r="A767" i="1" s="1"/>
  <c r="A769" i="1" s="1"/>
  <c r="A771" i="1" s="1"/>
  <c r="I859" i="1" l="1"/>
  <c r="J859" i="1" s="1"/>
  <c r="I822" i="1"/>
  <c r="A773" i="1"/>
  <c r="A775" i="1" s="1"/>
  <c r="A777" i="1" s="1"/>
  <c r="A779" i="1" s="1"/>
  <c r="A781" i="1" s="1"/>
  <c r="A783" i="1" s="1"/>
  <c r="A785" i="1" s="1"/>
  <c r="A787" i="1" s="1"/>
  <c r="A790" i="1" s="1"/>
  <c r="A792" i="1" s="1"/>
  <c r="A794" i="1" s="1"/>
  <c r="A796" i="1" s="1"/>
  <c r="A798" i="1" s="1"/>
  <c r="A800" i="1" s="1"/>
  <c r="A802" i="1" s="1"/>
  <c r="A804" i="1" s="1"/>
  <c r="A806" i="1" s="1"/>
  <c r="A808" i="1" s="1"/>
  <c r="A810" i="1" s="1"/>
  <c r="A812" i="1" s="1"/>
  <c r="A814" i="1" s="1"/>
  <c r="A816" i="1" s="1"/>
  <c r="A818" i="1" s="1"/>
  <c r="A820" i="1" s="1"/>
  <c r="A823" i="1" s="1"/>
  <c r="A825" i="1" s="1"/>
  <c r="A827" i="1" s="1"/>
  <c r="A829" i="1" s="1"/>
  <c r="A831" i="1" s="1"/>
  <c r="A833" i="1" s="1"/>
  <c r="A835" i="1" s="1"/>
  <c r="A837" i="1" s="1"/>
  <c r="A839" i="1" s="1"/>
  <c r="A841" i="1" s="1"/>
  <c r="A843" i="1" s="1"/>
  <c r="A846" i="1" s="1"/>
  <c r="A848" i="1" s="1"/>
  <c r="A850" i="1" s="1"/>
  <c r="A852" i="1" s="1"/>
  <c r="A854" i="1" s="1"/>
  <c r="A856" i="1" s="1"/>
  <c r="A858" i="1" s="1"/>
  <c r="A861" i="1" s="1"/>
  <c r="A863" i="1" s="1"/>
  <c r="A865" i="1" s="1"/>
  <c r="A867" i="1" s="1"/>
  <c r="A869" i="1" s="1"/>
  <c r="A871" i="1" s="1"/>
  <c r="A873" i="1" s="1"/>
  <c r="A876" i="1" s="1"/>
  <c r="A878" i="1" s="1"/>
  <c r="A880" i="1" s="1"/>
  <c r="A882" i="1" s="1"/>
  <c r="A884" i="1" s="1"/>
  <c r="A887" i="1" s="1"/>
  <c r="A889" i="1" s="1"/>
  <c r="A891" i="1" s="1"/>
  <c r="A893" i="1" s="1"/>
  <c r="A895" i="1" s="1"/>
  <c r="A897" i="1" s="1"/>
  <c r="A899" i="1" s="1"/>
  <c r="A901" i="1" s="1"/>
  <c r="A903" i="1" s="1"/>
  <c r="A905" i="1" s="1"/>
  <c r="A908" i="1" s="1"/>
  <c r="A910" i="1" s="1"/>
  <c r="A912" i="1" s="1"/>
  <c r="A915" i="1" s="1"/>
  <c r="A917" i="1" s="1"/>
  <c r="A919" i="1" s="1"/>
  <c r="A921" i="1" s="1"/>
  <c r="A923" i="1" s="1"/>
  <c r="A926" i="1" s="1"/>
  <c r="A928" i="1" s="1"/>
  <c r="A930" i="1" s="1"/>
  <c r="A932" i="1" s="1"/>
  <c r="A934" i="1" s="1"/>
  <c r="A936" i="1" s="1"/>
  <c r="A938" i="1" s="1"/>
  <c r="A940" i="1" s="1"/>
  <c r="A943" i="1" s="1"/>
  <c r="A945" i="1" s="1"/>
  <c r="A947" i="1" s="1"/>
  <c r="A949" i="1" s="1"/>
  <c r="A952" i="1" s="1"/>
  <c r="A954" i="1" s="1"/>
  <c r="A957" i="1" s="1"/>
  <c r="A959" i="1" s="1"/>
  <c r="A961" i="1" s="1"/>
  <c r="A963" i="1" s="1"/>
  <c r="A966" i="1" s="1"/>
  <c r="A968" i="1" s="1"/>
  <c r="A970" i="1" s="1"/>
  <c r="A973" i="1" s="1"/>
  <c r="A975" i="1" s="1"/>
  <c r="A977" i="1" s="1"/>
  <c r="A979" i="1" s="1"/>
  <c r="A982" i="1" s="1"/>
  <c r="A984" i="1" s="1"/>
  <c r="A986" i="1" s="1"/>
  <c r="A988" i="1" s="1"/>
  <c r="A991" i="1" s="1"/>
  <c r="A993" i="1" s="1"/>
  <c r="A995" i="1" s="1"/>
  <c r="A998" i="1" s="1"/>
  <c r="A1000" i="1" s="1"/>
  <c r="A1002" i="1" s="1"/>
  <c r="A1004" i="1" s="1"/>
  <c r="A1006" i="1" s="1"/>
  <c r="A1008" i="1" s="1"/>
  <c r="A1010" i="1" s="1"/>
  <c r="A1012" i="1" s="1"/>
  <c r="A1015" i="1" s="1"/>
  <c r="A1017" i="1" s="1"/>
  <c r="A1022" i="1" s="1"/>
  <c r="A1024" i="1" s="1"/>
  <c r="A1026" i="1" s="1"/>
  <c r="A1028" i="1" s="1"/>
  <c r="A1031" i="1" s="1"/>
  <c r="A1033" i="1" s="1"/>
  <c r="A1035" i="1" s="1"/>
  <c r="A1037" i="1" s="1"/>
  <c r="A1040" i="1" s="1"/>
  <c r="A1042" i="1" s="1"/>
  <c r="A1044" i="1" s="1"/>
  <c r="A1046" i="1" s="1"/>
  <c r="A1049" i="1" s="1"/>
  <c r="A1051" i="1" s="1"/>
  <c r="A1053" i="1" s="1"/>
  <c r="A1055" i="1" s="1"/>
  <c r="A396" i="1" l="1"/>
  <c r="A398" i="1" s="1"/>
  <c r="A400" i="1" s="1"/>
  <c r="A402" i="1" s="1"/>
  <c r="A404" i="1" s="1"/>
  <c r="A406" i="1" l="1"/>
  <c r="A408" i="1" s="1"/>
  <c r="A410" i="1" s="1"/>
  <c r="A412" i="1" s="1"/>
  <c r="A414" i="1" s="1"/>
  <c r="A416" i="1" s="1"/>
  <c r="A418" i="1" s="1"/>
  <c r="A420" i="1" s="1"/>
  <c r="A422" i="1" s="1"/>
  <c r="A424" i="1" s="1"/>
  <c r="A426" i="1" s="1"/>
  <c r="A428" i="1" s="1"/>
  <c r="A431" i="1" s="1"/>
  <c r="A433" i="1" s="1"/>
  <c r="A435" i="1" s="1"/>
  <c r="A437" i="1" s="1"/>
  <c r="A440" i="1" s="1"/>
  <c r="A442" i="1" s="1"/>
  <c r="A444" i="1" s="1"/>
  <c r="A446" i="1" s="1"/>
  <c r="A448" i="1" s="1"/>
  <c r="A450" i="1" s="1"/>
  <c r="A452" i="1" s="1"/>
  <c r="A454" i="1" s="1"/>
  <c r="A456" i="1" s="1"/>
  <c r="A458" i="1" s="1"/>
  <c r="A460" i="1" s="1"/>
  <c r="A462" i="1" s="1"/>
  <c r="A464" i="1" s="1"/>
  <c r="A466" i="1" s="1"/>
  <c r="A295" i="1"/>
  <c r="A297" i="1" s="1"/>
  <c r="A299" i="1" s="1"/>
  <c r="A301" i="1" s="1"/>
  <c r="A303" i="1" s="1"/>
  <c r="A306" i="1" s="1"/>
  <c r="A308" i="1" s="1"/>
  <c r="A310" i="1" s="1"/>
  <c r="A312" i="1" s="1"/>
  <c r="A316" i="1" s="1"/>
  <c r="A319" i="1" s="1"/>
  <c r="A321" i="1" s="1"/>
  <c r="A324" i="1" s="1"/>
  <c r="A326" i="1" s="1"/>
  <c r="A468" i="1" l="1"/>
  <c r="A470" i="1" s="1"/>
  <c r="A473" i="1" s="1"/>
  <c r="A475" i="1" s="1"/>
  <c r="A477" i="1" s="1"/>
  <c r="A479" i="1" s="1"/>
  <c r="A481" i="1" s="1"/>
  <c r="A483" i="1" s="1"/>
  <c r="A485" i="1" s="1"/>
  <c r="A487" i="1" s="1"/>
  <c r="A489" i="1" s="1"/>
  <c r="A491" i="1" s="1"/>
  <c r="A493" i="1" s="1"/>
  <c r="A495" i="1" s="1"/>
  <c r="A497" i="1" s="1"/>
  <c r="A499" i="1" s="1"/>
  <c r="A501" i="1" s="1"/>
  <c r="A503" i="1" s="1"/>
  <c r="A505" i="1" s="1"/>
  <c r="A507" i="1" s="1"/>
  <c r="A509" i="1" s="1"/>
  <c r="A511" i="1" s="1"/>
  <c r="A513" i="1" s="1"/>
  <c r="A515" i="1" s="1"/>
  <c r="A517" i="1" s="1"/>
  <c r="A519" i="1" s="1"/>
  <c r="A521" i="1" s="1"/>
  <c r="A523" i="1" s="1"/>
  <c r="A525" i="1" s="1"/>
  <c r="A527" i="1" s="1"/>
  <c r="A179" i="1"/>
  <c r="A215" i="1"/>
  <c r="A217" i="1" s="1"/>
  <c r="A219" i="1" s="1"/>
  <c r="A221" i="1" s="1"/>
  <c r="A529" i="1" l="1"/>
  <c r="A531" i="1" s="1"/>
  <c r="A535" i="1" s="1"/>
  <c r="A537" i="1" s="1"/>
  <c r="A539" i="1" s="1"/>
  <c r="A541" i="1" s="1"/>
  <c r="A543" i="1" s="1"/>
  <c r="A545" i="1" s="1"/>
  <c r="A547" i="1" s="1"/>
  <c r="A549" i="1" s="1"/>
  <c r="A551" i="1" s="1"/>
  <c r="A553" i="1" s="1"/>
  <c r="A555" i="1" s="1"/>
  <c r="A557" i="1" s="1"/>
  <c r="A559" i="1" s="1"/>
  <c r="A561" i="1" s="1"/>
  <c r="A563" i="1" s="1"/>
  <c r="A181" i="1"/>
  <c r="A183" i="1" s="1"/>
  <c r="A185" i="1" l="1"/>
  <c r="A187" i="1" s="1"/>
  <c r="A189" i="1" s="1"/>
  <c r="I80" i="1"/>
  <c r="A191" i="1" l="1"/>
  <c r="A193" i="1" s="1"/>
  <c r="A195" i="1" s="1"/>
  <c r="A198" i="1" s="1"/>
  <c r="A200" i="1" s="1"/>
  <c r="A202" i="1" s="1"/>
  <c r="A204" i="1" s="1"/>
  <c r="A207" i="1" s="1"/>
  <c r="A209" i="1" s="1"/>
  <c r="I82" i="1"/>
  <c r="A146" i="1" l="1"/>
  <c r="A10" i="1" l="1"/>
  <c r="A12" i="1" s="1"/>
  <c r="A14" i="1" s="1"/>
  <c r="A17" i="1" s="1"/>
  <c r="A19" i="1" s="1"/>
  <c r="A21" i="1" l="1"/>
  <c r="A23" i="1" s="1"/>
  <c r="A26" i="1" s="1"/>
  <c r="A28" i="1" l="1"/>
  <c r="A31" i="1" s="1"/>
  <c r="A33" i="1" s="1"/>
  <c r="A35" i="1" s="1"/>
  <c r="A37" i="1" s="1"/>
  <c r="A39" i="1" s="1"/>
  <c r="A41" i="1" s="1"/>
  <c r="A43" i="1" s="1"/>
  <c r="A45" i="1" s="1"/>
  <c r="A48" i="1" s="1"/>
  <c r="A50" i="1" s="1"/>
  <c r="A52" i="1" s="1"/>
  <c r="A54" i="1" s="1"/>
  <c r="A57" i="1" s="1"/>
  <c r="A59" i="1" l="1"/>
  <c r="A61" i="1" s="1"/>
  <c r="A64" i="1" s="1"/>
  <c r="A66" i="1" s="1"/>
  <c r="A68" i="1" s="1"/>
  <c r="A70" i="1" s="1"/>
  <c r="A72" i="1" s="1"/>
  <c r="A74" i="1" s="1"/>
  <c r="A148" i="1"/>
  <c r="A150" i="1" s="1"/>
  <c r="A152" i="1" s="1"/>
  <c r="A154" i="1" s="1"/>
  <c r="A156" i="1" s="1"/>
  <c r="A76" i="1" l="1"/>
  <c r="A79" i="1" s="1"/>
  <c r="A81" i="1" s="1"/>
  <c r="A83" i="1" s="1"/>
  <c r="A85" i="1" s="1"/>
  <c r="A87" i="1" s="1"/>
  <c r="A89" i="1" s="1"/>
  <c r="A91" i="1" s="1"/>
  <c r="A93" i="1" s="1"/>
  <c r="A95" i="1" s="1"/>
  <c r="A97" i="1" s="1"/>
  <c r="A99" i="1" s="1"/>
  <c r="A102" i="1" s="1"/>
  <c r="A158" i="1"/>
  <c r="A160" i="1" l="1"/>
  <c r="A162" i="1" s="1"/>
  <c r="A164" i="1" s="1"/>
  <c r="A166" i="1" s="1"/>
  <c r="A168" i="1" s="1"/>
  <c r="A170" i="1" s="1"/>
  <c r="A172" i="1" s="1"/>
  <c r="A104" i="1"/>
  <c r="A106" i="1" s="1"/>
  <c r="A108" i="1" s="1"/>
  <c r="A110" i="1" s="1"/>
  <c r="A113" i="1" s="1"/>
  <c r="A115" i="1" s="1"/>
  <c r="A118" i="1" s="1"/>
  <c r="A120" i="1" s="1"/>
  <c r="A122" i="1" s="1"/>
  <c r="A124" i="1" s="1"/>
  <c r="A126" i="1" s="1"/>
  <c r="A128" i="1" s="1"/>
  <c r="A130" i="1" l="1"/>
  <c r="A132" i="1" s="1"/>
  <c r="A134" i="1" s="1"/>
  <c r="A136" i="1" s="1"/>
  <c r="A138" i="1" s="1"/>
  <c r="A140" i="1" s="1"/>
</calcChain>
</file>

<file path=xl/sharedStrings.xml><?xml version="1.0" encoding="utf-8"?>
<sst xmlns="http://schemas.openxmlformats.org/spreadsheetml/2006/main" count="2411" uniqueCount="930">
  <si>
    <t>N° du prix</t>
  </si>
  <si>
    <t>Désignations des prestations</t>
  </si>
  <si>
    <t xml:space="preserve">Unité </t>
  </si>
  <si>
    <t>Terrassement</t>
  </si>
  <si>
    <t>le mètre carré :</t>
  </si>
  <si>
    <t>M2</t>
  </si>
  <si>
    <t>le mètre cube :</t>
  </si>
  <si>
    <t>M3</t>
  </si>
  <si>
    <t>Fondations</t>
  </si>
  <si>
    <t>Béton de propreté</t>
  </si>
  <si>
    <t>le métre cube :</t>
  </si>
  <si>
    <t>Gros béton</t>
  </si>
  <si>
    <t>Béton pour béton armé en  fondation  pour tout ouvrage</t>
  </si>
  <si>
    <t>le kilogramme :</t>
  </si>
  <si>
    <t>Kg</t>
  </si>
  <si>
    <t>le mètre linéaire :</t>
  </si>
  <si>
    <t>Ml</t>
  </si>
  <si>
    <t>l'unité :</t>
  </si>
  <si>
    <t>U</t>
  </si>
  <si>
    <t xml:space="preserve">Fourniture et mise en place de tout venant </t>
  </si>
  <si>
    <t>Béton et Acier en Super Structure</t>
  </si>
  <si>
    <t>Béton pour béton armé en élévation pour tout ouvrage</t>
  </si>
  <si>
    <t>Poutres Précontrainte</t>
  </si>
  <si>
    <t>Enduits</t>
  </si>
  <si>
    <t>Divers</t>
  </si>
  <si>
    <t>Souche en terrasse</t>
  </si>
  <si>
    <t>Dalette en béton armé</t>
  </si>
  <si>
    <t>Renformis en béton armé</t>
  </si>
  <si>
    <t>Forme de marche et contre marche</t>
  </si>
  <si>
    <t>Ecran par-vapeur</t>
  </si>
  <si>
    <t xml:space="preserve">Isolation thermique </t>
  </si>
  <si>
    <t>Gorges pour solins</t>
  </si>
  <si>
    <t xml:space="preserve">Protection des relevés </t>
  </si>
  <si>
    <t>Etanchéité Verticale</t>
  </si>
  <si>
    <t>Etanchéité des joints de dilatation</t>
  </si>
  <si>
    <t>Qte</t>
  </si>
  <si>
    <t>Le mètre carré</t>
  </si>
  <si>
    <t>Le mètre cube :</t>
  </si>
  <si>
    <t>Enduits intérieur au mortier  de ciment sur murs et plafonds</t>
  </si>
  <si>
    <t>Arase étanche</t>
  </si>
  <si>
    <t xml:space="preserve">Planchers et couverture métallique </t>
  </si>
  <si>
    <t>Le Kilogramme</t>
  </si>
  <si>
    <t>KG</t>
  </si>
  <si>
    <t>Chéneau métallique</t>
  </si>
  <si>
    <t xml:space="preserve">Le métre linéaire </t>
  </si>
  <si>
    <t>Traitement de joint de dilatation intérieur et extérieur</t>
  </si>
  <si>
    <t>Socle pour equipement et machenerie</t>
  </si>
  <si>
    <t>Le mètre cube </t>
  </si>
  <si>
    <t>Forme de pente y /c chape de lissage</t>
  </si>
  <si>
    <t xml:space="preserve">Etanchiété  bicouche </t>
  </si>
  <si>
    <t xml:space="preserve">Protection mécanique </t>
  </si>
  <si>
    <t xml:space="preserve">Isolation en laine de roche </t>
  </si>
  <si>
    <t>TRAVAUX DE CONSTRUCTION DE LA CITE DES METIERS ET DES COMPETENCES DE RABAT</t>
  </si>
  <si>
    <t xml:space="preserve">Etanchéité bicouche des relevés </t>
  </si>
  <si>
    <t>Complexe d'étanchéité pour toiture végétalisé</t>
  </si>
  <si>
    <t>Buses en PVC Ø 200mm</t>
  </si>
  <si>
    <t>Buses en PVC Ø 315mm</t>
  </si>
  <si>
    <t>Bardage en panneaux sandwish</t>
  </si>
  <si>
    <t>Caniveau en béton armé pour cuisine</t>
  </si>
  <si>
    <t>Plancher Collaborant Mixte  (CM/BA)</t>
  </si>
  <si>
    <t>BORDREREAU DES PRIX-DETAIL ESTIMATIF</t>
  </si>
  <si>
    <t>Fouilles en pleine masse dans terrain de toute nature</t>
  </si>
  <si>
    <t xml:space="preserve">Fouilles en puits et en rigoles dans terrains de toutes natures </t>
  </si>
  <si>
    <t>Apport et mise en place de remblais sélectionnés</t>
  </si>
  <si>
    <t>Béton cyclopéen</t>
  </si>
  <si>
    <t xml:space="preserve"> Béton Armé en fondation </t>
  </si>
  <si>
    <t>Acier tor pour béton armé en fondation</t>
  </si>
  <si>
    <t>Regards &amp; canalisations  d’assainissement interieur</t>
  </si>
  <si>
    <t>Regard non visitable de 0,50 M x 0,50 M</t>
  </si>
  <si>
    <t>Regard visitable de 0,60 M x 0,60 M</t>
  </si>
  <si>
    <t xml:space="preserve">Regard visitable de 0,80 M x 0,80 M </t>
  </si>
  <si>
    <t>Caniveau en béton armé avec tampon en béton</t>
  </si>
  <si>
    <t>Sols et Dallages</t>
  </si>
  <si>
    <t xml:space="preserve">Béton B30 pour béton armé brute de décoffrage </t>
  </si>
  <si>
    <t>Acier tor pour béton armé en élévation</t>
  </si>
  <si>
    <t>Plancher à corps creux de 15+5</t>
  </si>
  <si>
    <t>Plancher à corps creux de 20+5</t>
  </si>
  <si>
    <t>Dalle alvéolaire de 20+5</t>
  </si>
  <si>
    <t>Dalle alvéolaire de 25+5</t>
  </si>
  <si>
    <t>Planchers corps creux &amp; Dalles alviolaires &amp; Dalle poste tension</t>
  </si>
  <si>
    <t>Dalle poste tension</t>
  </si>
  <si>
    <t>Structure en Profilés métalliques</t>
  </si>
  <si>
    <t xml:space="preserve">Couverture en panneaux sandwich </t>
  </si>
  <si>
    <t>Pergola métallique BLOC MEDIATHEQUE</t>
  </si>
  <si>
    <t>Pergola métallique POLE INDUSTRIE</t>
  </si>
  <si>
    <t>Pergola métallique  BLOC FOYER</t>
  </si>
  <si>
    <t>Rampe métallique CENTRE DES LANGUES ET SOFT SKILS</t>
  </si>
  <si>
    <t>Couverture métallique SERVICE AU ENTREPRISE ENTREPRENARIAT</t>
  </si>
  <si>
    <t>PERGOLA métallique ENTREE PRINCIPALE</t>
  </si>
  <si>
    <t>Double cloisons en brique creuses de 8+6 cm</t>
  </si>
  <si>
    <t>Double cloisons en briques creuses de 6+6 cm</t>
  </si>
  <si>
    <t>Cloisons simples en briques creuses</t>
  </si>
  <si>
    <t xml:space="preserve">Cloisons en agglomérés creux </t>
  </si>
  <si>
    <t xml:space="preserve">Fosse à graisse pour cuisine INTERNAT  </t>
  </si>
  <si>
    <t>Fosse à graisse pour cuisine PEDAGOGIQUE</t>
  </si>
  <si>
    <t>Etanchiété  bicouche autoprotégé</t>
  </si>
  <si>
    <t>Etanchéité  pour terrasses inclinées</t>
  </si>
  <si>
    <t>le métre carré :</t>
  </si>
  <si>
    <t xml:space="preserve"> </t>
  </si>
  <si>
    <t>Le mètre cube</t>
  </si>
  <si>
    <t>Remblais en terres d’apport</t>
  </si>
  <si>
    <t xml:space="preserve">Bordure type T4 </t>
  </si>
  <si>
    <t>Le métre Linéaire:</t>
  </si>
  <si>
    <t xml:space="preserve">Couche de fondation en GNF 0/60. </t>
  </si>
  <si>
    <t>Couche de base en G.N.A 0/31,5</t>
  </si>
  <si>
    <t>Imprégnation</t>
  </si>
  <si>
    <t>Revêtement en enrobés bitumineux à chaud EB 0/10</t>
  </si>
  <si>
    <t xml:space="preserve">Dallage exterieur de 0,10m d'epaisseur y compris aciers </t>
  </si>
  <si>
    <t>Forme des marches et contre marches</t>
  </si>
  <si>
    <t>Pave autobloquant (accessible aux engins de secours)</t>
  </si>
  <si>
    <t>Le mètre carré :</t>
  </si>
  <si>
    <t>Revêtement en dallage ciment avec joints</t>
  </si>
  <si>
    <t>Revêtement en granit poly</t>
  </si>
  <si>
    <t xml:space="preserve">Revêtement en granit poly bande de  5cm x 1m
</t>
  </si>
  <si>
    <t xml:space="preserve">Signalisation horizontale des chaussees </t>
  </si>
  <si>
    <t>Le forfait</t>
  </si>
  <si>
    <t>F</t>
  </si>
  <si>
    <t>Deblais en tranchees pour collecteurs et branchements</t>
  </si>
  <si>
    <t xml:space="preserve">Le mètre cube </t>
  </si>
  <si>
    <t>Remblai primaire en terre tamisee</t>
  </si>
  <si>
    <t xml:space="preserve">Remblai secondaire en terre criblee </t>
  </si>
  <si>
    <t xml:space="preserve">Lit de pose en sable ou en gravette </t>
  </si>
  <si>
    <t xml:space="preserve">Conduites en pvc-u, serie i, pour collecteurs </t>
  </si>
  <si>
    <t xml:space="preserve">Tuyaux en pvc,ø200 mm </t>
  </si>
  <si>
    <t>Le mètre linéaire</t>
  </si>
  <si>
    <t xml:space="preserve">Tuyaux en pvc,ø315 mm </t>
  </si>
  <si>
    <t xml:space="preserve">Tuyaux en pvc,ø400 mm </t>
  </si>
  <si>
    <t xml:space="preserve">Tuyaux en pvc,ø500 mm </t>
  </si>
  <si>
    <t xml:space="preserve">Tuyaux en pvc,ø600 mm </t>
  </si>
  <si>
    <t xml:space="preserve">Tuyaux en pvc,ø800 mm </t>
  </si>
  <si>
    <t xml:space="preserve">Tuyaux en pvc,ø1000 mm </t>
  </si>
  <si>
    <t>Construction de regard visitable  de 1.00mx1.00m.</t>
  </si>
  <si>
    <t>L'unité</t>
  </si>
  <si>
    <t>Regards de branchement de 0.80 m x 0.80 m</t>
  </si>
  <si>
    <t>L'Unité:</t>
  </si>
  <si>
    <t>Regards de branchementde 0.60 m x 0.60 m</t>
  </si>
  <si>
    <t>Regards à grille</t>
  </si>
  <si>
    <t>Regards borne.</t>
  </si>
  <si>
    <t>Branchement à l'égout</t>
  </si>
  <si>
    <t>L'ensenble</t>
  </si>
  <si>
    <t>Ens</t>
  </si>
  <si>
    <t>Travaux préparatoirs</t>
  </si>
  <si>
    <t xml:space="preserve">Poubelle en acier </t>
  </si>
  <si>
    <t>Bancs Type 1</t>
  </si>
  <si>
    <t>Bancs Type 2</t>
  </si>
  <si>
    <t xml:space="preserve">PANNEAU D'INDICATION
</t>
  </si>
  <si>
    <t xml:space="preserve">PANNEAU DIRECTIONNEL
</t>
  </si>
  <si>
    <t>Forage d'un puits y compris équipements</t>
  </si>
  <si>
    <t>L’ensemble :</t>
  </si>
  <si>
    <t>Mur de clôture</t>
  </si>
  <si>
    <t>Mur de clôture en Grillagé</t>
  </si>
  <si>
    <t>Mur de clôture mitoyen de 2,9m de hauteur</t>
  </si>
  <si>
    <t xml:space="preserve">Porte métallique </t>
  </si>
  <si>
    <t>Mat porte drapeau</t>
  </si>
  <si>
    <t>Bâche à eau</t>
  </si>
  <si>
    <t>ENS</t>
  </si>
  <si>
    <t>Equipement de terrain de hand- ball</t>
  </si>
  <si>
    <t>l'unite</t>
  </si>
  <si>
    <t>Equipement de terrain de volley-ball</t>
  </si>
  <si>
    <t>Equipement de terrain de basket-ball</t>
  </si>
  <si>
    <t>Total   AMENAGEMENTS EXTERIEURS</t>
  </si>
  <si>
    <t>Couche de forme</t>
  </si>
  <si>
    <t xml:space="preserve">Terrassements en deblais en terrains de toutes natures </t>
  </si>
  <si>
    <t>Regard non visitable de 0,60 M x 0,60 M</t>
  </si>
  <si>
    <t>Preparation du  Terrain de Foot-ball</t>
  </si>
  <si>
    <t>Equipement de terrain de Foot- ball</t>
  </si>
  <si>
    <t xml:space="preserve"> Regard à avaloire de 0.80mx0.80m.</t>
  </si>
  <si>
    <t>Alimentation EF</t>
  </si>
  <si>
    <t xml:space="preserve">Branchement Général Eau Potable </t>
  </si>
  <si>
    <t>Tuyauterie Extérieure En Polyéthylène PN16 diamètre: 19/25</t>
  </si>
  <si>
    <t>Tuyauterie Extérieure En Polyéthylène PN16 diamètre: 24,8/32</t>
  </si>
  <si>
    <t>Tuyauterie Extérieure En Polyéthylène PN 16 diamètre: 31/40</t>
  </si>
  <si>
    <t>Tuyauterie Extérieure En Polyéthylène PN16 diamètre: 38,8/50</t>
  </si>
  <si>
    <t>Tuyauterie Extérieure En Polyéthylène PN16 diamètre: 48,8/63</t>
  </si>
  <si>
    <t>Tuyauterie Extérieure En Polyéthylène PN16 diamètre: 58,2/75</t>
  </si>
  <si>
    <t>Tuyauterie Extérieure En Polyéthylène PN16 diamètre: 69,8/90</t>
  </si>
  <si>
    <t>Tuyauterie Extérieure En Polyéthylène PN16 diamètre: 85,4/110</t>
  </si>
  <si>
    <t>Tuyauterie Extérieure En Polyéthylène PN16 diamètre:96,8/125</t>
  </si>
  <si>
    <t>Tuyauterie  en polypropyléne PN20 diamètre: 13,2/20</t>
  </si>
  <si>
    <t>Tuyauterie en polypropyléne PN20 diamètre: 16,6/25</t>
  </si>
  <si>
    <t>Tuyauterie en polypropyléne PN20 diamètre: 21,2/32</t>
  </si>
  <si>
    <t>Tuyauterie  en polypropyléne PN20 diamètre: 26,6/40</t>
  </si>
  <si>
    <t>Tuyauterie en polypropyléne PN20 diamètre: 33,4/50</t>
  </si>
  <si>
    <t>Tuyauterie en polypropyléne PN20 diamètre: 42/63</t>
  </si>
  <si>
    <t>Tuyauterie  en polypropyléne PN20 diamètre: 50/75</t>
  </si>
  <si>
    <t>Tuyauterie en polypropyléne PN20 diamètre: 60/90</t>
  </si>
  <si>
    <t>Calorifuge pour tuyauterie intérieure tout diamètre</t>
  </si>
  <si>
    <t>Coffret de distribution: Collecteurs de 2 à 3  départs</t>
  </si>
  <si>
    <t>Coffret de distribution: Collecteurs de 4 à 5  départs</t>
  </si>
  <si>
    <t>Coffret de distribution: Collecteurs de 6 à 7  départs</t>
  </si>
  <si>
    <t>Coffret de distribution: Collecteurs de 8 à 9  départs</t>
  </si>
  <si>
    <t>Vanne d'arrêt  diamètre: 20</t>
  </si>
  <si>
    <t>Vanne d'arrêt  diamètre: 25</t>
  </si>
  <si>
    <t>Vanne d'arrêt diamètre: 32</t>
  </si>
  <si>
    <t>Vanne d'arrêt diamètre: 40</t>
  </si>
  <si>
    <t>Vanne d'arrêt diamètre: 50</t>
  </si>
  <si>
    <t>Vanne d'arrêt diamètre: 63</t>
  </si>
  <si>
    <t>Vanne d'arrêt diamètre: 75</t>
  </si>
  <si>
    <t>Vanne d'arrêt diamètre: 90</t>
  </si>
  <si>
    <t>Vanne d'arrêt  avec regard diamètre: 63 à 90</t>
  </si>
  <si>
    <t>Anti-belier</t>
  </si>
  <si>
    <t>Evacuation EU-EV-EP</t>
  </si>
  <si>
    <t>Tuyauterie en PVC diamètre: 40</t>
  </si>
  <si>
    <t>Tuyauterie en PVC diamètre: 50</t>
  </si>
  <si>
    <t>Tuyauterie en PVC diamètre: 75</t>
  </si>
  <si>
    <t>Tuyauterie en PVC diamètre: 100</t>
  </si>
  <si>
    <t>Tuyauterie en PVC diamètre: 110</t>
  </si>
  <si>
    <t>Tuyauterie en PVC diamètre: 125</t>
  </si>
  <si>
    <t>Tuyauterie en PVC diamètre: 160</t>
  </si>
  <si>
    <t>Tuyauterie en PVC diamètre: 250</t>
  </si>
  <si>
    <t>Tuyauterie   en fonte diamètre: 100</t>
  </si>
  <si>
    <t>Tuyauterie   en fonte diamètre: 200</t>
  </si>
  <si>
    <t>Isolation acoustique pour les descentes d’eau</t>
  </si>
  <si>
    <t>Mètre carré:</t>
  </si>
  <si>
    <t xml:space="preserve">Gargouille en plomb </t>
  </si>
  <si>
    <t>Trop plein tout diamètre</t>
  </si>
  <si>
    <t>Gueulard</t>
  </si>
  <si>
    <t xml:space="preserve"> Manchon de ventilation </t>
  </si>
  <si>
    <t>Production d'eau chaude sanitaire</t>
  </si>
  <si>
    <t>Chauffe eau solaire monobloc Capacité: 300 L</t>
  </si>
  <si>
    <t>Chauffe eau solaire monobloc Capacité: 200 L</t>
  </si>
  <si>
    <t>Chauffe eau solaire monobloc Capacité: 100 L</t>
  </si>
  <si>
    <t>Chauffe eau électrique Capacité: 50 L</t>
  </si>
  <si>
    <t>Chauffe eau électrique Capacité: 30 L</t>
  </si>
  <si>
    <t>Capteur solaire collective</t>
  </si>
  <si>
    <t>Mètre caré:</t>
  </si>
  <si>
    <t xml:space="preserve">Ballon solaire de Capacité: 1500 L avec échangeur intégré </t>
  </si>
  <si>
    <t>Groupe de transfert avec régulation : Station solaire</t>
  </si>
  <si>
    <t>Pompe de retour d'ECS - débit : 1 m3/h</t>
  </si>
  <si>
    <t>Tuyauterie en cuivre calorifugée et protégée – diamètre 18/20</t>
  </si>
  <si>
    <t>Accessoires de toute l'installation de la production d'ECS</t>
  </si>
  <si>
    <t xml:space="preserve">Appareils Sanitaires </t>
  </si>
  <si>
    <t>Lavabo vasque</t>
  </si>
  <si>
    <t>Lavabo sur colonne</t>
  </si>
  <si>
    <t>WC à l'anglaise</t>
  </si>
  <si>
    <t>Ensemble sanitaire pour PMR</t>
  </si>
  <si>
    <t>Evier à deux bacs</t>
  </si>
  <si>
    <t>baignoire</t>
  </si>
  <si>
    <t>Receveur de douche</t>
  </si>
  <si>
    <t>Equipement douches collectives</t>
  </si>
  <si>
    <t>Robinet de puisage  Ø 20/27</t>
  </si>
  <si>
    <t>Siphon de sol en inox - dimension : 200x200 mm</t>
  </si>
  <si>
    <t>Siphon de sol en inox - dimension : 150x150 mm</t>
  </si>
  <si>
    <t>Siphon de sol en inox - dimension : 100x100 mm</t>
  </si>
  <si>
    <t xml:space="preserve">Accessoires Sanitaires </t>
  </si>
  <si>
    <t>Distributeur de savon liquide- 1 litre</t>
  </si>
  <si>
    <t xml:space="preserve">Porte papier hygiénique   </t>
  </si>
  <si>
    <t>Porte savon</t>
  </si>
  <si>
    <t>Distributeur de serviettes en papier</t>
  </si>
  <si>
    <t>séche main</t>
  </si>
  <si>
    <t>Miroir</t>
  </si>
  <si>
    <t>Metre carré:</t>
  </si>
  <si>
    <t>Protection contre incendie</t>
  </si>
  <si>
    <t xml:space="preserve">Branchement general eau incendie </t>
  </si>
  <si>
    <t xml:space="preserve">Equipements bache à eau incendie </t>
  </si>
  <si>
    <t>Surpresseur eau incendie pour RIA</t>
  </si>
  <si>
    <t>Tuyauterie intérieure en tube acier galvanisé diamètre: 40/49</t>
  </si>
  <si>
    <t>Tuyauterie intérieure en tube acier galvanisé diamètre: 50/60</t>
  </si>
  <si>
    <t>Tuyauterie intérieure en tube acier galvanisé diamètre: 66/76</t>
  </si>
  <si>
    <t>Robinet d'incendie armé DN25</t>
  </si>
  <si>
    <t>Robinet d'incendie armé DN33</t>
  </si>
  <si>
    <t>Extincteur portatif CO2 de 5 kg</t>
  </si>
  <si>
    <t>Extincteur portatif  à poudre ABC de 9kg</t>
  </si>
  <si>
    <t>Extincteur Mobile en eau pulvérisée avec Additif 40 litre</t>
  </si>
  <si>
    <t>Extincteurs CO2 Mobile 10 Kg</t>
  </si>
  <si>
    <t>Poteau d'incendie</t>
  </si>
  <si>
    <t>Robinet d'arrosage - DN20</t>
  </si>
  <si>
    <t>Armoires électriques et câblage</t>
  </si>
  <si>
    <t>Système anti tartre</t>
  </si>
  <si>
    <t>Forme en béton strié y compris aciers</t>
  </si>
  <si>
    <t xml:space="preserve">Traitement de joint coupe feu </t>
  </si>
  <si>
    <t xml:space="preserve">Etanchiété legére </t>
  </si>
  <si>
    <t xml:space="preserve">Panneaux en bois  perforés  </t>
  </si>
  <si>
    <t xml:space="preserve">Plafond acoustique en plâtre lisse </t>
  </si>
  <si>
    <t xml:space="preserve">Faux Plafond acoustique en plâtre perforé  </t>
  </si>
  <si>
    <t xml:space="preserve">Parquet  de scène en bois  </t>
  </si>
  <si>
    <t xml:space="preserve">Revêtement des Gradins et sol : moquette    </t>
  </si>
  <si>
    <t>AMPHITHEATRES 200 PLACES</t>
  </si>
  <si>
    <t xml:space="preserve">Revêtement du sol et gradins  en gerflex </t>
  </si>
  <si>
    <t xml:space="preserve">Faux Plafond acoustique en plâtre lisse  </t>
  </si>
  <si>
    <t xml:space="preserve">Revêtement mural en plaque de plâtre acoustique  BA13 Perforée </t>
  </si>
  <si>
    <t xml:space="preserve">Revêtement mural en plaque de plâtre acoustique  BA13  lisse </t>
  </si>
  <si>
    <t xml:space="preserve">Stores acoustiques   </t>
  </si>
  <si>
    <t xml:space="preserve">U </t>
  </si>
  <si>
    <t>Panneaux en bois  pleine</t>
  </si>
  <si>
    <t xml:space="preserve">Faux Plafond acoustique en plâtre lisse </t>
  </si>
  <si>
    <t xml:space="preserve">Dalle 60x60 en laine de roche compressée  </t>
  </si>
  <si>
    <t xml:space="preserve">Portes acoustiques     </t>
  </si>
  <si>
    <t>Portes acoustiques doubles vantaux 1,50*2,20</t>
  </si>
  <si>
    <t>Portes acoustiques doubles vantaux 2,00*2,20</t>
  </si>
  <si>
    <t>Portes acoustiquessimple vantail 1*2,20</t>
  </si>
  <si>
    <t>Vitrage acoustique régie technique et cabines de traduction</t>
  </si>
  <si>
    <t>Plancher technique</t>
  </si>
  <si>
    <t>Caniveau en béton armé pour EP</t>
  </si>
  <si>
    <t xml:space="preserve"> Préparation des Terrains de sports ( basket , hand et volley - ball )</t>
  </si>
  <si>
    <t>ENSEIGNE LUMINEUSE</t>
  </si>
  <si>
    <t>Menuiserie Métallique</t>
  </si>
  <si>
    <t xml:space="preserve"> Menuiserie Aluminium</t>
  </si>
  <si>
    <t>Menuiserie Bois</t>
  </si>
  <si>
    <t>Plante type AURACARIA EXCELSA  de 2,00M de hauteur</t>
  </si>
  <si>
    <t>Plante type KOEBREUTERIA PINICULATA de 3,00M de hauteur</t>
  </si>
  <si>
    <t>Plante type JACARANDA MIMOSIFOLIA FLAMBOYANT BLEU de 3,00 M de hauteur</t>
  </si>
  <si>
    <t>Plante type WASHINTONIA de 4,00M de hauteur</t>
  </si>
  <si>
    <t>Plante type WASHINTONIA FILIFERIA 16M de hauteur</t>
  </si>
  <si>
    <t>Plante type PHOENIX CARRARIENSIS 6M de hauteur</t>
  </si>
  <si>
    <t>Plante type PHOENIX DACTILIFERA 6M de hauteur</t>
  </si>
  <si>
    <t>Plante type CUPRESSUS CYPRES DE FLORENCE de 5,00M de hauteur</t>
  </si>
  <si>
    <t>Plante type ORANGER CITRUS SENSIS de 3,00M de hauteur</t>
  </si>
  <si>
    <t>Plante type BAMBOU GEANT de 5,00M de hauteur</t>
  </si>
  <si>
    <t>Plante type PINUS PINEA de 2,50M de hauteur</t>
  </si>
  <si>
    <t>Plante type EUPHORBIA de 2,00M de hauteur</t>
  </si>
  <si>
    <t xml:space="preserve"> Vannes d’arret ¼ tour en laiton - Diamètre Ø6 mm</t>
  </si>
  <si>
    <t xml:space="preserve"> Vannes d’arret ¼ tour en laiton - Diamètre Ø8 mm</t>
  </si>
  <si>
    <t xml:space="preserve"> Vannes d’arret ¼ tour en laiton - Diamètre Ø10 mm</t>
  </si>
  <si>
    <t xml:space="preserve"> Vannes d’arret ¼ tour en laiton - Diamètre Ø12 mm</t>
  </si>
  <si>
    <t xml:space="preserve"> Diamètre Ø6 mm </t>
  </si>
  <si>
    <t xml:space="preserve"> Diamètre Ø8 mm </t>
  </si>
  <si>
    <t xml:space="preserve"> Diamètre Ø10 mm </t>
  </si>
  <si>
    <t xml:space="preserve"> Diamètre Ø12 mm </t>
  </si>
  <si>
    <t xml:space="preserve"> Diamètre DN1'' </t>
  </si>
  <si>
    <t xml:space="preserve"> Diamètre DN1/2 </t>
  </si>
  <si>
    <t>Construction du local poste de livraison</t>
  </si>
  <si>
    <t>à l’ensemble:</t>
  </si>
  <si>
    <t xml:space="preserve">Construction du local poste de transformation </t>
  </si>
  <si>
    <t>Cellules comptage MT</t>
  </si>
  <si>
    <t xml:space="preserve">L'unité : </t>
  </si>
  <si>
    <t>Cellules protection generale</t>
  </si>
  <si>
    <t>Cellule préfabriquée protection transformateur (Par disjoncteur MT)</t>
  </si>
  <si>
    <t>Câble moyenne tension en aluminium PR 18/30(36)KV</t>
  </si>
  <si>
    <t>Canalisation préfabriquée 1600 A (Cuivre)</t>
  </si>
  <si>
    <t>Equipements de sécurité</t>
  </si>
  <si>
    <t>Tableau éclairage et PC du poste</t>
  </si>
  <si>
    <t>Mise à la terre du poste</t>
  </si>
  <si>
    <t xml:space="preserve"> Batteries de compensation automatique a vide du transformateur</t>
  </si>
  <si>
    <t>  Armoire générale basse tension AGBT</t>
  </si>
  <si>
    <t>  Poste asservi</t>
  </si>
  <si>
    <t>Tableaux électrique</t>
  </si>
  <si>
    <t xml:space="preserve">TGBT 1 (N/S) </t>
  </si>
  <si>
    <t xml:space="preserve">TGBT 2  (N/S) </t>
  </si>
  <si>
    <t xml:space="preserve">TGBT  3 (N/S) </t>
  </si>
  <si>
    <t>TP-A-Z1</t>
  </si>
  <si>
    <t>TP-A-Z2</t>
  </si>
  <si>
    <t>TP-A-Z3</t>
  </si>
  <si>
    <t>TP-A-Z4</t>
  </si>
  <si>
    <t>TP-A-Z5</t>
  </si>
  <si>
    <t>TP-A-Z6</t>
  </si>
  <si>
    <t>TP-B1-RDC</t>
  </si>
  <si>
    <t>TP-B2-RDC</t>
  </si>
  <si>
    <t>TP-B1-1ER</t>
  </si>
  <si>
    <t>TP-C1-RDC</t>
  </si>
  <si>
    <t>TP-C1-1ER</t>
  </si>
  <si>
    <t>TP-D-Z1</t>
  </si>
  <si>
    <t>TP-D-Z2</t>
  </si>
  <si>
    <t>TP-E-Z1</t>
  </si>
  <si>
    <t>TP-E-Z2</t>
  </si>
  <si>
    <t>TP-F1-RDC</t>
  </si>
  <si>
    <t>TP-F2-RDC</t>
  </si>
  <si>
    <t>TP-F1-1ER</t>
  </si>
  <si>
    <t>TP-F2-1ER</t>
  </si>
  <si>
    <t>TP-F3-RDC</t>
  </si>
  <si>
    <t>TP-G-RDC</t>
  </si>
  <si>
    <t>TP-G-1ER</t>
  </si>
  <si>
    <t>TP-H-RDC</t>
  </si>
  <si>
    <t>TP-H-1ER</t>
  </si>
  <si>
    <t>TP-H-2EME</t>
  </si>
  <si>
    <t>TP-I-Z1</t>
  </si>
  <si>
    <t>TP-J1-RDC</t>
  </si>
  <si>
    <t>TP-J2-RDC</t>
  </si>
  <si>
    <t>TP-J1-MEZ</t>
  </si>
  <si>
    <t>TP-J2-MEZ</t>
  </si>
  <si>
    <t>TP-K1-RDC</t>
  </si>
  <si>
    <t>TP-K2-RDC</t>
  </si>
  <si>
    <t>TP-K3-RDC</t>
  </si>
  <si>
    <t>TP-K-1ER</t>
  </si>
  <si>
    <t>TP-L-Z1</t>
  </si>
  <si>
    <t>TP-L-Z2</t>
  </si>
  <si>
    <t>TP-M-Z1</t>
  </si>
  <si>
    <t>TP-N-Z1</t>
  </si>
  <si>
    <t>TP-O-Z1</t>
  </si>
  <si>
    <t>TP-P1-RDC</t>
  </si>
  <si>
    <t>TP-P2-RDC</t>
  </si>
  <si>
    <t>TP-P3-RDC</t>
  </si>
  <si>
    <t>TP-P4-1ER</t>
  </si>
  <si>
    <t>TP-P1-1ER</t>
  </si>
  <si>
    <t>TP-P2-1ER</t>
  </si>
  <si>
    <t>TP-P3-1ER</t>
  </si>
  <si>
    <t>TP-P1-2EME</t>
  </si>
  <si>
    <t>TP-P2-2EME</t>
  </si>
  <si>
    <t>TP-P3-2EME</t>
  </si>
  <si>
    <t>TP-P4-2EME</t>
  </si>
  <si>
    <t>TP-Q-Z1</t>
  </si>
  <si>
    <t>TP-GUERITE</t>
  </si>
  <si>
    <t xml:space="preserve">Pupitre de commande d'éclairage à plusieurs directions </t>
  </si>
  <si>
    <t>TRANCHEE ET CANALISATIONS</t>
  </si>
  <si>
    <t>Terrassement en Tranchée dans tous terrain de toute nature</t>
  </si>
  <si>
    <t>Tube annelée double paroi D200</t>
  </si>
  <si>
    <t>Tube annelée double paroi D160</t>
  </si>
  <si>
    <t>Tube annelée double paroi D110</t>
  </si>
  <si>
    <t>Tube annelée double paroi D50</t>
  </si>
  <si>
    <t>Regard de tirage de 0,8x0,8x1m</t>
  </si>
  <si>
    <t>Regard de tirage de 0,6x0,6x0,8m</t>
  </si>
  <si>
    <t>Câble U1000RO2V 1x240mm²</t>
  </si>
  <si>
    <t>Câble U1000RO2V 1x185mm²</t>
  </si>
  <si>
    <t>Câble U1000RO2V 4x150mm²</t>
  </si>
  <si>
    <t>Câble U1000RO2V 4x120mm²</t>
  </si>
  <si>
    <t>Câble U1000RO2V  4 x 95 mm²+T</t>
  </si>
  <si>
    <t>Câble U1000RO2V  4 x 70 mm²+T</t>
  </si>
  <si>
    <t>Câble U1000RO2V  4 x 50 mm²+T</t>
  </si>
  <si>
    <t>Câble U1000RO2V  4 x 35 mm² +T</t>
  </si>
  <si>
    <t>Câble U1000RO2V  4 x 25 mm² +T</t>
  </si>
  <si>
    <t xml:space="preserve">Câble U1000RO2V  5 x 16 mm² </t>
  </si>
  <si>
    <t xml:space="preserve">Câble U1000RO2V  5 G10 mm² </t>
  </si>
  <si>
    <t xml:space="preserve">Câble U1000RO2V  5 G 6 mm² </t>
  </si>
  <si>
    <t xml:space="preserve">Câble U1000RO2V  5 G4 mm² </t>
  </si>
  <si>
    <t xml:space="preserve"> Câble CR1 5G35 mm²</t>
  </si>
  <si>
    <t xml:space="preserve"> Câble CR1 5G25 mm²</t>
  </si>
  <si>
    <t xml:space="preserve"> Câble CR1 5G16 mm²</t>
  </si>
  <si>
    <t xml:space="preserve"> Câble CR1 5G10 mm²</t>
  </si>
  <si>
    <t xml:space="preserve"> Câble CR1 5G6 mm²</t>
  </si>
  <si>
    <t xml:space="preserve"> Câble CR1 3G4 mm²</t>
  </si>
  <si>
    <t xml:space="preserve"> Câble CR1 3G2,5 mm²</t>
  </si>
  <si>
    <t>Alimentation divers (Triphasé)</t>
  </si>
  <si>
    <t>Alimentation divers (Monophasé)</t>
  </si>
  <si>
    <t>Chemin de cable</t>
  </si>
  <si>
    <t>Chemin de cable 500x63mm</t>
  </si>
  <si>
    <t>Chemin de cable 300x63mm</t>
  </si>
  <si>
    <t>Chemin de cable 215x63mm</t>
  </si>
  <si>
    <t>Chemin de cable 95x63mm</t>
  </si>
  <si>
    <t>Circuits de terre</t>
  </si>
  <si>
    <t>Câble cuivre nu de 28 mm² y c équipement</t>
  </si>
  <si>
    <t>Liaison équipotentielle secondaire</t>
  </si>
  <si>
    <t>l'unité:</t>
  </si>
  <si>
    <t xml:space="preserve">Foyer lumineux sur va et vient </t>
  </si>
  <si>
    <t>Foyer lumineux sur va et vient double</t>
  </si>
  <si>
    <t>Foyer lumineux sur  va et vient   étanche</t>
  </si>
  <si>
    <t xml:space="preserve"> Foyer lumineux sur simple allumage étanche</t>
  </si>
  <si>
    <t>Foyer lumineux sur double allumage étanche</t>
  </si>
  <si>
    <t>Bouton poussoir lumineux (Sur minuterie)</t>
  </si>
  <si>
    <t xml:space="preserve">Foyer supplémentaire </t>
  </si>
  <si>
    <t xml:space="preserve"> Prise de Courant 16A</t>
  </si>
  <si>
    <t>Prise de courant 16A étanche</t>
  </si>
  <si>
    <t>Bloc type 1 (2pc normaux + 1 PC ONDULES +1 INFO)</t>
  </si>
  <si>
    <t>Bloc type 2 (2PC ONDULES +1 INFO)</t>
  </si>
  <si>
    <t>Bloc type 3 (1 PC Normal +1 PC ONDULEE +1 INFO)</t>
  </si>
  <si>
    <t>Bloc type 4 (2 PC Normales +1 INFO)</t>
  </si>
  <si>
    <t xml:space="preserve"> Bloc type 5 (2 PC Normales +1 PC Ondulée +1 INFO +1 TEL)</t>
  </si>
  <si>
    <t xml:space="preserve"> Bloc type 6 (2 PC Normales +1 INFO +1 TEL)</t>
  </si>
  <si>
    <t xml:space="preserve"> Boite au sol ((2pc normaux + 2 PC ONDULES +1 INFO+ 1TEL)</t>
  </si>
  <si>
    <t xml:space="preserve">Détecteur de mouvement 180° / Diamètre =8m </t>
  </si>
  <si>
    <t>Lustrerie</t>
  </si>
  <si>
    <t xml:space="preserve">Panel 60x60 encastré « Micro-prismatique » LED 36W (KA) </t>
  </si>
  <si>
    <t xml:space="preserve">Spot led 18W (KB) </t>
  </si>
  <si>
    <t xml:space="preserve">Spot led 13W étanche (Sanitaire) (KC) </t>
  </si>
  <si>
    <t xml:space="preserve">Applique Up/down LED 2x6W  (KD) </t>
  </si>
  <si>
    <t>Panel 120x30 encastré « Micro-prismatique » LED 36W (KE)</t>
  </si>
  <si>
    <t xml:space="preserve">Spot led 12W (KF) </t>
  </si>
  <si>
    <t xml:space="preserve">Panel 60x60 encastré « Micro-prismatique » LED 36W  étanche  </t>
  </si>
  <si>
    <t xml:space="preserve">Spot led 8W (KG) </t>
  </si>
  <si>
    <t xml:space="preserve">Spot led 12W (KH) </t>
  </si>
  <si>
    <t xml:space="preserve">Spot led 24W (KI) </t>
  </si>
  <si>
    <t xml:space="preserve">Spot led 30W (KJ) </t>
  </si>
  <si>
    <t xml:space="preserve">Projecteur orientable LED 30W (KM) </t>
  </si>
  <si>
    <t xml:space="preserve">Luminaire linéaire 120*30 cm LED 36W (KN) </t>
  </si>
  <si>
    <t xml:space="preserve">Reglette linéaire 120*30 cm LED (2*36W) (KO) </t>
  </si>
  <si>
    <t xml:space="preserve">Applique  led 12W étanche (KP) </t>
  </si>
  <si>
    <t xml:space="preserve">Applique  led 12W (KT) </t>
  </si>
  <si>
    <t xml:space="preserve">Applique Up/down decorative LED 2x6W (KS) </t>
  </si>
  <si>
    <t xml:space="preserve">Applique (CENTRE DE CONFERENCE) </t>
  </si>
  <si>
    <t xml:space="preserve"> Balise LED 3x2W (Xh)</t>
  </si>
  <si>
    <t>Luminaire Urbain 3.5m LED 50W (Xa) </t>
  </si>
  <si>
    <t>Spot au sol LED 18W (Xb)</t>
  </si>
  <si>
    <t xml:space="preserve">Lampadaire voie LED 90W H=7M (Simple Cross) (Xc) </t>
  </si>
  <si>
    <t xml:space="preserve">Lampadaire voie LED 90W H=7M (double Cross) (Xd) </t>
  </si>
  <si>
    <t>Borne d’éclairage extérieur LED 25W / h=1m (Xe)</t>
  </si>
  <si>
    <t xml:space="preserve">Projecteur façade LED 50W (Xf) </t>
  </si>
  <si>
    <t xml:space="preserve">Projecteur Petit Terrain LED 150W (Xg) </t>
  </si>
  <si>
    <t xml:space="preserve">Projecteur Grand Terrain LED 250W (Xg) </t>
  </si>
  <si>
    <t>Spot au sol LED 8W (Xh)</t>
  </si>
  <si>
    <t xml:space="preserve">Eclairage de securité </t>
  </si>
  <si>
    <t xml:space="preserve">Bloc autonome d'éclairage d’évacuation baes 45 lumens LED </t>
  </si>
  <si>
    <t xml:space="preserve"> Bloc autonome d'éclairage d’antipanique 360 lumens LED</t>
  </si>
  <si>
    <t xml:space="preserve">Equipement de télécommande </t>
  </si>
  <si>
    <t xml:space="preserve">Teléphone - Informatique </t>
  </si>
  <si>
    <t>Armoire informatique 42U </t>
  </si>
  <si>
    <t>Coffret informatique 12 U</t>
  </si>
  <si>
    <t>Coffret informatique 9 U</t>
  </si>
  <si>
    <t xml:space="preserve">Câble torsade 4 paires S/FTP CAT.6A </t>
  </si>
  <si>
    <t>TIROIR OPTIQUE  12 ADAPTATEURS </t>
  </si>
  <si>
    <t>TIROIR OPTIQUE  6 ADAPTATEURS </t>
  </si>
  <si>
    <t xml:space="preserve">Câble fibre optique </t>
  </si>
  <si>
    <t>Cordon de brassage</t>
  </si>
  <si>
    <t>Cordon de liaison</t>
  </si>
  <si>
    <t xml:space="preserve"> Prise RJ45  CAT 6A</t>
  </si>
  <si>
    <t xml:space="preserve">Point d’accès WLAN </t>
  </si>
  <si>
    <t>Panneau de brassage 24 ports RJ45 CAT 6 A</t>
  </si>
  <si>
    <t xml:space="preserve"> Switch 24 ports POE + (2 ports SFP)</t>
  </si>
  <si>
    <t xml:space="preserve"> Switch 8 ports POE + (2 ports SFP)</t>
  </si>
  <si>
    <t>Câblage et accessoires Inf / Tél</t>
  </si>
  <si>
    <t>TELEDISTRIBUTION</t>
  </si>
  <si>
    <t xml:space="preserve">Parabole Ø 1,1M </t>
  </si>
  <si>
    <t xml:space="preserve">Multiswitch terminal 17*16 </t>
  </si>
  <si>
    <t xml:space="preserve">LNB QUATTRO 0,2 DB HD </t>
  </si>
  <si>
    <t xml:space="preserve">Antenne UHF C21 / 69  45 ETL G =14 DB </t>
  </si>
  <si>
    <t xml:space="preserve">Prise TV </t>
  </si>
  <si>
    <t xml:space="preserve">Câble coaxial 7MM 75 OHM 500M/R </t>
  </si>
  <si>
    <t xml:space="preserve">Connecteur "F" </t>
  </si>
  <si>
    <t xml:space="preserve">Câblage et accessoires télédistribution </t>
  </si>
  <si>
    <t xml:space="preserve">Systéme de detection et de sécurité incendie </t>
  </si>
  <si>
    <t xml:space="preserve">Système de sécurité incendie Adressable  (S.S.I) </t>
  </si>
  <si>
    <t>Détecteur optique de fumée adressable</t>
  </si>
  <si>
    <t xml:space="preserve">Detecteur thermovelocimetrique </t>
  </si>
  <si>
    <t xml:space="preserve">Déclencheur manuel adressable </t>
  </si>
  <si>
    <t>Avertisseur sonore</t>
  </si>
  <si>
    <t>Indicateur d'action avec flach</t>
  </si>
  <si>
    <t xml:space="preserve">Commande asservissement </t>
  </si>
  <si>
    <t>Commande et information -clapet coupe feu</t>
  </si>
  <si>
    <t>Commande coffret désenfumage</t>
  </si>
  <si>
    <t xml:space="preserve">Commande arrêt unité extérieur climatisation </t>
  </si>
  <si>
    <t>Commande ouvrant de façade</t>
  </si>
  <si>
    <t xml:space="preserve"> Modules déportés</t>
  </si>
  <si>
    <t>Câblage et accessoires détection incendie</t>
  </si>
  <si>
    <t xml:space="preserve">Vidéosurveillance </t>
  </si>
  <si>
    <t xml:space="preserve">Camera Bullet fixe extérieure  4MP </t>
  </si>
  <si>
    <t>NVR d'enregistrement 32</t>
  </si>
  <si>
    <t>Onduleur rackable 1500 VA pour NVR</t>
  </si>
  <si>
    <t xml:space="preserve">Moniteur 42 Pouces +Poste de travail </t>
  </si>
  <si>
    <t>Module adaptateur fibre / 4paires RJ45 </t>
  </si>
  <si>
    <t>Câblage et accessoires vidéosurveillance</t>
  </si>
  <si>
    <t xml:space="preserve">Contrôle d’accès </t>
  </si>
  <si>
    <t xml:space="preserve">Contrôleur 2 portes </t>
  </si>
  <si>
    <t>Lecteur biométrique d’empreinte et de badge</t>
  </si>
  <si>
    <t>Station d’encodage des cartes à proximité et de l’enrôlement biométrique</t>
  </si>
  <si>
    <t>Contacts d’ouverture de porte </t>
  </si>
  <si>
    <t xml:space="preserve"> Equipements  porte </t>
  </si>
  <si>
    <t xml:space="preserve">Câblage et accessoires contrôle d’accès </t>
  </si>
  <si>
    <t xml:space="preserve">Prise VGA </t>
  </si>
  <si>
    <t xml:space="preserve">COULOIR RAPIDE ET GESTION </t>
  </si>
  <si>
    <t xml:space="preserve"> Couloirs rapides « Tourniquet »</t>
  </si>
  <si>
    <t>Un couloir Rapide PMR</t>
  </si>
  <si>
    <t xml:space="preserve">Barrières levantes </t>
  </si>
  <si>
    <t>GESTION TECHNIQUE CENTRALISEE </t>
  </si>
  <si>
    <t xml:space="preserve"> Unité centrale </t>
  </si>
  <si>
    <t xml:space="preserve"> Sous station </t>
  </si>
  <si>
    <t>Imprimante d'alarmes « au fil d’eau »</t>
  </si>
  <si>
    <t xml:space="preserve"> Imprimante d'alarmes laser (couleur)</t>
  </si>
  <si>
    <t xml:space="preserve"> Capteur  crépusculaire</t>
  </si>
  <si>
    <t>Capteur de pression  d’eau </t>
  </si>
  <si>
    <t>Pressostat différentielle </t>
  </si>
  <si>
    <t>Contrôleur de phase </t>
  </si>
  <si>
    <t>Capteur de niveau du liquide </t>
  </si>
  <si>
    <t>Capteur de température ambiante </t>
  </si>
  <si>
    <t xml:space="preserve">Câblage et accessoires  GTC </t>
  </si>
  <si>
    <t>SYSTÈME DE CONFÉRENCE FILAIRE</t>
  </si>
  <si>
    <t>Pupitre Président</t>
  </si>
  <si>
    <t xml:space="preserve">Pupitres filaire Délégués </t>
  </si>
  <si>
    <t xml:space="preserve">Unité de traitement des signaux, de contrôle et d’alimentation </t>
  </si>
  <si>
    <t>SYSTÈME DE SONORISATION ET DE PRISE DE SON</t>
  </si>
  <si>
    <t>Système de microphone à main sans fil HF</t>
  </si>
  <si>
    <t xml:space="preserve">SYSTEME DE VIDEO PROJECTION MULTIMEDIA </t>
  </si>
  <si>
    <t>Interface collaborative de conférence</t>
  </si>
  <si>
    <t>Écran de projection motorisé 5M*6M</t>
  </si>
  <si>
    <t xml:space="preserve">Switcher et scaler de présentation </t>
  </si>
  <si>
    <t>Matrice HDMI 8x8</t>
  </si>
  <si>
    <t xml:space="preserve">Compact  lecteur-graveur DVD-CD-USB-MP3  </t>
  </si>
  <si>
    <t xml:space="preserve">  scaler HDMI </t>
  </si>
  <si>
    <t>SALLE  DU CONSEIL D'ADMINISTRATION</t>
  </si>
  <si>
    <t>Amplificateur-mélangeur de puissance</t>
  </si>
  <si>
    <t>Haut-parleurs plafonniers hi-fi encastrables</t>
  </si>
  <si>
    <t xml:space="preserve">Platine de commande pour équipements audiovisuels </t>
  </si>
  <si>
    <t xml:space="preserve">AFFICHAGE DYNAMIQUE </t>
  </si>
  <si>
    <t>Station d’affichage multimédia</t>
  </si>
  <si>
    <t>Logiciel de gestion et de création de contenu</t>
  </si>
  <si>
    <t>SYSTÈME DE TÉLÉDISTRIBUTION  HF</t>
  </si>
  <si>
    <t>INTÉGRATION, CÂBLAGE, INSTALLATION, MISE EN SERVICE ALIMENTATION  ÉLECTRIQUE</t>
  </si>
  <si>
    <t>Racks techniques 42U</t>
  </si>
  <si>
    <t>Racks techniques 24U</t>
  </si>
  <si>
    <t>Boîtier de connexion pour équipements audiovisuels</t>
  </si>
  <si>
    <t>Mobilier technique</t>
  </si>
  <si>
    <t xml:space="preserve"> Intégration, installation,  mise en service,  alimentation électrique  </t>
  </si>
  <si>
    <t xml:space="preserve">Dallage periphérique </t>
  </si>
  <si>
    <t xml:space="preserve">Plante type BAMBOU DEMI NAIN NON TRACANT de 0,80M de hauteur </t>
  </si>
  <si>
    <t>Plante type CYCAS DU JAPON de 2,00M de hauteur</t>
  </si>
  <si>
    <t>Plante type FESTUCA GLAUCA  de 0,50M de hauteur</t>
  </si>
  <si>
    <t>Plante type COUVRE SOL RAMPANT DRSANTHEMUM HISPDUM de 0,40 M de hauteur</t>
  </si>
  <si>
    <t>Plante type ROSIER de 0,30M de hauteur</t>
  </si>
  <si>
    <t>Plante type CANA INDICIA de 0,30M de hauteur</t>
  </si>
  <si>
    <t>Plante type AGAVE AMERICANA de 0,60M de hauteur</t>
  </si>
  <si>
    <t>Caniveau en béton armé pour les  reseaux  enterrés</t>
  </si>
  <si>
    <t xml:space="preserve">Sable carriére </t>
  </si>
  <si>
    <r>
      <t>Le mètre cube</t>
    </r>
    <r>
      <rPr>
        <sz val="12"/>
        <rFont val="Book Antiqua"/>
        <family val="1"/>
      </rPr>
      <t> :</t>
    </r>
  </si>
  <si>
    <r>
      <t xml:space="preserve"> Transformateur HTA/BT 22KV/400V </t>
    </r>
    <r>
      <rPr>
        <b/>
        <sz val="12"/>
        <rFont val="Book Antiqua"/>
        <family val="1"/>
      </rPr>
      <t>1000 KVA</t>
    </r>
  </si>
  <si>
    <r>
      <t xml:space="preserve"> Transformateur HTA/BT 22KV/400V </t>
    </r>
    <r>
      <rPr>
        <b/>
        <sz val="12"/>
        <rFont val="Book Antiqua"/>
        <family val="1"/>
      </rPr>
      <t>800 KVA</t>
    </r>
  </si>
  <si>
    <t xml:space="preserve">Revêtements de sol  intérieur </t>
  </si>
  <si>
    <t>Revêtement de sols en compacto 60x60    y compris plinthes de 10 cm de hauteur RS 1</t>
  </si>
  <si>
    <t>Carreaux d'extérieur en grés cérame 40x40 pour terrasse  y compris plinthes de 10 cm de hauteur RS 3</t>
  </si>
  <si>
    <t>Carreaux grés cérame antidérapant y compris plinthes de 10cm de  hauteur  RS 5</t>
  </si>
  <si>
    <t>Granito polie type 1 y compris plinthes de 10cm de  hauteur en grés cerame RS 8</t>
  </si>
  <si>
    <t>Granito désactive y compris plinthes de 10 cm de hauteur RS 9</t>
  </si>
  <si>
    <t xml:space="preserve">Carreaux locaux émailles 40 x 40 y compris plinthes de 10 cm de hauteur  RS 13 </t>
  </si>
  <si>
    <t xml:space="preserve">Sol en béton lisse à l’hélicoptère avec peinture époxy RS 14 </t>
  </si>
  <si>
    <t xml:space="preserve">Revêtements des murs intérieurs  </t>
  </si>
  <si>
    <t>Mur en carreaux  grés cérame  de 30*60</t>
  </si>
  <si>
    <t>Revêtement mural en carreaux de faïence émaillée 20x20</t>
  </si>
  <si>
    <t xml:space="preserve">Revêtement mural en compacto 30*60  </t>
  </si>
  <si>
    <t>Couvre joint  vertical intègre coupe feu</t>
  </si>
  <si>
    <t xml:space="preserve">Revêtements des murs  extérieurs  </t>
  </si>
  <si>
    <t>Faux plafond  en staff lisse  y compris joint creux</t>
  </si>
  <si>
    <t>Trappe de visite</t>
  </si>
  <si>
    <t xml:space="preserve">Faux plafond en lamelles de bois (mediathèque) </t>
  </si>
  <si>
    <t xml:space="preserve"> Porte métallique</t>
  </si>
  <si>
    <t xml:space="preserve">Grille anti volatiles sur chassis </t>
  </si>
  <si>
    <t>(MC)   Mains Courantes</t>
  </si>
  <si>
    <t>Garde corps metallique galvanise et peint h= 1m (GC 1)</t>
  </si>
  <si>
    <t xml:space="preserve"> Grillage anti effraction  (GAE)</t>
  </si>
  <si>
    <t xml:space="preserve">Bardage metallique en tubes carres 10x10cm galvanises et peints espacement 15cm  </t>
  </si>
  <si>
    <t>Grillage anti effraction de 2.00 m  hauteur type  (GAE1)</t>
  </si>
  <si>
    <t>Peinture intérieur</t>
  </si>
  <si>
    <t xml:space="preserve">Peinture glycerophtalique laquee sur plafond </t>
  </si>
  <si>
    <t xml:space="preserve">Peinture vinylique  sur plafond </t>
  </si>
  <si>
    <t xml:space="preserve">Peinture  decorative </t>
  </si>
  <si>
    <t>Peinture extérieure sur murs et plafonds à base de solvant en résine</t>
  </si>
  <si>
    <t xml:space="preserve">Peinture exterieur   </t>
  </si>
  <si>
    <t>Salle de conferences 400 places</t>
  </si>
  <si>
    <t>Amphitheatres 200 places</t>
  </si>
  <si>
    <t>Salle du conseil d'administration</t>
  </si>
  <si>
    <t>Ouvrages communs</t>
  </si>
  <si>
    <t>Voirie-allées pietonnés</t>
  </si>
  <si>
    <t>Assainissement</t>
  </si>
  <si>
    <t>Plantations et arrosage</t>
  </si>
  <si>
    <t>Arrosage réseau exterieur</t>
  </si>
  <si>
    <t>unité:</t>
  </si>
  <si>
    <t>split systeme cassette  reversible  inverter de puissance frigorifique de 8 à 9 kw</t>
  </si>
  <si>
    <t>le mètre carré</t>
  </si>
  <si>
    <t>gaine circulaire galvanisée diametre 450mm</t>
  </si>
  <si>
    <t xml:space="preserve">Pompe a chaleur </t>
  </si>
  <si>
    <t>Pompe a chaleur air-air  reversible puissance frigorifique : 90 kw</t>
  </si>
  <si>
    <t>Pompe a chaleur air-air  reversible puissance frigorifique :65 kw</t>
  </si>
  <si>
    <t>Pompe a chaleur air-air  reversible puissance frigorifique : 30 kw</t>
  </si>
  <si>
    <t>Pompe a chaleur air-eau reversible puissance frigorifique : 160 kw</t>
  </si>
  <si>
    <t>Pompe a chaleur air-eau reversible puissance frigorifique : 125 kw</t>
  </si>
  <si>
    <t>Pompe a chaleur air-eau reversible puissance frigorifique :100 kw</t>
  </si>
  <si>
    <t>Pompe a chaleur air-eau reversible puissance frigorifique : 75 kw</t>
  </si>
  <si>
    <t>Pompe a chaleur air-eau reversible puissance frigorifique: 50 kw</t>
  </si>
  <si>
    <t>Pompe a chaleur air-eau reversible puissance frigorifique: 40 kw</t>
  </si>
  <si>
    <t>Pompe a chaleur air-eau reversible puissance frigorifique: 32 kw</t>
  </si>
  <si>
    <t>Pompe a chaleur air-eau reversible puissance frigorifique: 15 kw</t>
  </si>
  <si>
    <t xml:space="preserve">Ventilo-convecteur </t>
  </si>
  <si>
    <t>Ventilo-convecteur gainable de puissance frigorifique de 13 a 14 kw</t>
  </si>
  <si>
    <t>Ventilo-convecteur gainable de puissance frigorifique de 12 a 12.9kw</t>
  </si>
  <si>
    <t>Ventilo-convecteur gainable de puissance frigorifique de 10 a 11.9 kw</t>
  </si>
  <si>
    <t>Ventilo-convecteur gainable de puissance frigorifique de 8a 9.9 kw</t>
  </si>
  <si>
    <t>Ventilo-convecteur gainable de puissance frigorifique de 7 a 7.9 kw</t>
  </si>
  <si>
    <t>Ventilo-convecteur gainable de puissance frigorifique de 6 a 6.9 kw</t>
  </si>
  <si>
    <t>Ventilo-convecteur gainable de puissance frigorifique de 5 a 5.9 kw</t>
  </si>
  <si>
    <t>Ventilo-convecteur gainable de puissance frigorifique de 4 a 4.9 kw</t>
  </si>
  <si>
    <t>Ventilo-convecteur gainable de puissance frigorifique  de 3 a 3.9 kw</t>
  </si>
  <si>
    <t>Ventilo-convecteur gainable de puissance frigorifique de 2 a 2.9 kw</t>
  </si>
  <si>
    <t>Ventilo-convecteur cassette de puissance frigorifique de 8 à 10 kw</t>
  </si>
  <si>
    <t>Ventilo-convecteur cassette de puissance frigorifique de 7 à 7.9 kw</t>
  </si>
  <si>
    <t>Ventilo-convecteur cassette de puissance frigorifique de 6 à 6.9 kw</t>
  </si>
  <si>
    <t>Ventilo-convecteur cassette de puissance frigorifique de 5 à  5.9 kw</t>
  </si>
  <si>
    <t>Ventilo-convecteur cassette de puissance frigorifique de 4 à 4.9 kw</t>
  </si>
  <si>
    <t>Ventilo-convecteur cassette de puissance frigorifique de 3 à 3.9 kw</t>
  </si>
  <si>
    <t>Split systeme gainable reversible inverter de puissance frigorifique d 9 à 10  kw</t>
  </si>
  <si>
    <t>Split systeme gainable reversible inverter de puissance frigorifique de 7 à 8.9 kw</t>
  </si>
  <si>
    <t>Split systeme gainable reversible inverter de puissance frigorifique de 6 à 6.9 kw</t>
  </si>
  <si>
    <t>Split systeme gainable reversible inverter de puissance frigorifique de 5 à 5.9 kw</t>
  </si>
  <si>
    <t>Split systeme gainable reversible inverter de puissance frigorifique de 3 à 3.9 kw</t>
  </si>
  <si>
    <t>Split systeme</t>
  </si>
  <si>
    <t>Split systeme cassette reversible inverter de puissance frigorifique de 3 à 5kw</t>
  </si>
  <si>
    <t>Split systeme mural reversible inverter de puissance frigorifique 24000 btu/h</t>
  </si>
  <si>
    <t>Split systeme mural reversible inverter de puissance frigorifique 18000 btu/h</t>
  </si>
  <si>
    <t>Split systeme mural reversible inverter de puissance frigorifique 12000 btu/h</t>
  </si>
  <si>
    <t>Split systeme mural reversible inverter de puissance frigorifique 9000 btu/h</t>
  </si>
  <si>
    <t xml:space="preserve">Tuyaux en ppr calorifugé </t>
  </si>
  <si>
    <t>Tuyaux en ppr calorifugé diametre 32 et moins</t>
  </si>
  <si>
    <t>Tuyaux en ppr calorifugé diametre 40</t>
  </si>
  <si>
    <t>Tuyaux en ppr calorifugé diametre 50</t>
  </si>
  <si>
    <t>Tuyaux en ppr calorifugé diametre 63</t>
  </si>
  <si>
    <t>Tuyaux en ppr calorifugé diametre 75</t>
  </si>
  <si>
    <t>Tuyaux en ppr calorifugé diametre 90</t>
  </si>
  <si>
    <t>Tuyaux en ppr calorifugé diametre 110</t>
  </si>
  <si>
    <t xml:space="preserve">Distribution en acier noir calorifuge </t>
  </si>
  <si>
    <t xml:space="preserve">Distribution en acier noir calorifuge diametre 50/60 </t>
  </si>
  <si>
    <t>Distribution en acier noir calorifuge diametre 66/76</t>
  </si>
  <si>
    <t>Distribution en acier noir calorifuge diametre 80/90</t>
  </si>
  <si>
    <t>Distribution en acier noir calorifuge diametre 102/114</t>
  </si>
  <si>
    <t>Distribution en acier noir calorifuge diametre 127/140</t>
  </si>
  <si>
    <t xml:space="preserve">Protection mecanique sur reseaux exterieurs  </t>
  </si>
  <si>
    <t>Robinet de vidange</t>
  </si>
  <si>
    <t xml:space="preserve">Vanne d’arret </t>
  </si>
  <si>
    <t>Vanne d’arret diametre 32mm à 63mm</t>
  </si>
  <si>
    <t>Vanne d’arret diametre 75mm à 114mm</t>
  </si>
  <si>
    <t>Gaine regtangulaire en tole galvanisée pour desenfumage– classe feu m0</t>
  </si>
  <si>
    <t>Gaine rectangulaire en tole galvanisée a double peau - classe feu m0</t>
  </si>
  <si>
    <t>Gaines et plenums en laine de verre - classe feu m0</t>
  </si>
  <si>
    <t xml:space="preserve">Gaine circulaire galvanisée </t>
  </si>
  <si>
    <t>Gaine circulaire galvanisée diametre 100mm</t>
  </si>
  <si>
    <t>Gaine circulaire galvanisée diametre 125mm</t>
  </si>
  <si>
    <t>Gaine circulaire galvanisée diametre 160mm</t>
  </si>
  <si>
    <t>Gaine circulaire galvanisée diametre 200mm</t>
  </si>
  <si>
    <t>Gaine circulaire galvanisée diametre 250mm</t>
  </si>
  <si>
    <t>Gaine circulaire galvanisée diametre 315mm</t>
  </si>
  <si>
    <t>Gaine circulaire galvanisée diametre 350mm</t>
  </si>
  <si>
    <t>Gaine circulaire galvanisée diametre 400mm</t>
  </si>
  <si>
    <t>Gaine circulaire galvanisée diametre 500mm</t>
  </si>
  <si>
    <t xml:space="preserve">Volets de reglage </t>
  </si>
  <si>
    <t>Volets de reglage diametre 100mm à 200mm</t>
  </si>
  <si>
    <t>Volets de reglage diametre 250mm à 450 mm</t>
  </si>
  <si>
    <t>Volets  de reglage regtangulaire toutes dimensions</t>
  </si>
  <si>
    <t>Gaine souple calorifugée- classe feu m0</t>
  </si>
  <si>
    <t>Gaine souple calorifugée diametre 160mm – classe feu m0</t>
  </si>
  <si>
    <t>Gaine souple calorifugée diametre 200mm – classe feu m0</t>
  </si>
  <si>
    <t>Gaine souple calorifugée diametre 250mm – classe feu m0</t>
  </si>
  <si>
    <t>Gaine circulaire type flexible nue diametre 100  mm</t>
  </si>
  <si>
    <t>Gaine circulaire type flexible nue diametre 160 mm à 200 mm</t>
  </si>
  <si>
    <t>Grille de soufflage</t>
  </si>
  <si>
    <t>Grille de soufflage - débit : 200 a 400 m3/h</t>
  </si>
  <si>
    <t>Grille de soufflage – débit : 410 a 600 m3/h</t>
  </si>
  <si>
    <t>Grille de soufflage – débit : 610 a 900 m3/h</t>
  </si>
  <si>
    <t>Diffuseurs d’air  à longue portee - débit : 650 a 800 m3/h</t>
  </si>
  <si>
    <t>Grille de reprise - débit : 200 a 400 m3/h</t>
  </si>
  <si>
    <t>Grille de reprise - débit : 410 a 600 m3/h</t>
  </si>
  <si>
    <t>Grille de reprise - débit : 610 a 900 m3/h</t>
  </si>
  <si>
    <t>Grille de reprise - débit : 1000a1700 m3/h</t>
  </si>
  <si>
    <t>Caisson de desenfumage à une vitesse</t>
  </si>
  <si>
    <t>Caisson d’extraction de desenfumage à une vitesse – debit de 5000 à 8000 m3/h</t>
  </si>
  <si>
    <t>Caisson d’extraction de desenfumage à une vitesse – debit de 12000 à 16000 m3/h</t>
  </si>
  <si>
    <t>Caisson d’air neuf de desenfumage à une vitesse - debit de 4500 à 7000 m3/h</t>
  </si>
  <si>
    <t>Caisson d’air neuf de desenfumage à une vitesse - debit de 2000 à 4000 m3/h</t>
  </si>
  <si>
    <t>Caisson de desenfumage à deux vitesses</t>
  </si>
  <si>
    <t>Caisson d’extraction de desenfumage à deux vitesses – debit 35000-12000 m3/h</t>
  </si>
  <si>
    <t xml:space="preserve">Volet de desenfumage a vantaux et grille d’habillage </t>
  </si>
  <si>
    <t>Volet de desenfumage a vantaux et grille d’habillage - debit 2000 à 4000 m3/h</t>
  </si>
  <si>
    <t>Volet de desenfumage a vantaux et grille d’habillage - debit 4100 à 6000 m3/h</t>
  </si>
  <si>
    <t>Volet de desenfumage a vantaux et grille d’habillage - debit 10000 à 14000 m3/h</t>
  </si>
  <si>
    <t xml:space="preserve">Clapet coupe-feu rectangulaire toute dimension  </t>
  </si>
  <si>
    <t xml:space="preserve">Clapet coupe-feu circulaire pour vmc </t>
  </si>
  <si>
    <t>Clapet coupe-feu circulaire pour vmc - diametre 350 à 500 mm</t>
  </si>
  <si>
    <t>Clapet coupe-feu circulaire pour vmc – diametre 250 à 315 mm</t>
  </si>
  <si>
    <t>Clapet coupe-feu circulaire pour vmc - diametre 100 à 200 mm</t>
  </si>
  <si>
    <t xml:space="preserve">Grille de desenfumage </t>
  </si>
  <si>
    <t>Grille de desenfumage – débit : 1000 a 2000 m3/h</t>
  </si>
  <si>
    <t>Grille de desenfumage – débit : 8000 a 9000 m3/h</t>
  </si>
  <si>
    <t>Ouvrant de façade - surface utile : 50 dm²</t>
  </si>
  <si>
    <t>Ouvrant de façade - surface utile : 60 dm²</t>
  </si>
  <si>
    <t>Caisson d’extraction</t>
  </si>
  <si>
    <t>Caisson d'extraction - débit : 18000 m3/h  à30000 m3/h</t>
  </si>
  <si>
    <t>Caisson d'extraction - débit : 1700 m3/h à2500</t>
  </si>
  <si>
    <t>Caisson d'extraction - débit : de 950 à 1600 m3/h</t>
  </si>
  <si>
    <t>Caisson d'extraction - débit : de à 500-900 m3/h</t>
  </si>
  <si>
    <t>Ventilateur de gaine</t>
  </si>
  <si>
    <t>Ventilateur de gaine - débit : 90 à 250 m3/h</t>
  </si>
  <si>
    <t>Ventilateur de gaine - débit : 260-500 m3/h</t>
  </si>
  <si>
    <t>Ventouse d’extraction d’air dn100 - débit : 30 à 60 m3/h</t>
  </si>
  <si>
    <t>Caisson d’air neuf</t>
  </si>
  <si>
    <t>Caisson d'air neuf - débit : de 4000 à 4500 m3/h</t>
  </si>
  <si>
    <t>Caisson d'air neuf - débit : de 2600 à 3900 m3/h</t>
  </si>
  <si>
    <t>Caisson d'air neuf - débit : de 1600 à 2500 m3/h</t>
  </si>
  <si>
    <t>Caisson d'air neuf - débit : de 1200 à 1500 m3/h</t>
  </si>
  <si>
    <t>Caisson d'air neuf - débit : de 850 à 1150 m3/h</t>
  </si>
  <si>
    <t>Caisson d'air neuf - débit : de 400 à 800 m3/h</t>
  </si>
  <si>
    <t>Exutoire de desenfumage -  surface utile : 1 m² + dispositif de commande mécanique</t>
  </si>
  <si>
    <t>Armoires électriques et câblage pour climatisation-vmc</t>
  </si>
  <si>
    <t>Armoires électriques et câblage pour desenfumage</t>
  </si>
  <si>
    <t>Bouche d'arrosage en fonte -DN 20</t>
  </si>
  <si>
    <t>Corniche pour ruban à LED</t>
  </si>
  <si>
    <t xml:space="preserve"> Bloc porte isoplane en bois 90x220  plaquage chêne ouvrant à la française par flame 1/2h  type P2
</t>
  </si>
  <si>
    <t>Porte metallique sectionnelle  P17</t>
  </si>
  <si>
    <t>Porte metallique sectionnelle  P20</t>
  </si>
  <si>
    <t>Porte metallique  sectionnelle  P21</t>
  </si>
  <si>
    <t>Porte metallique  sectionnelle P22</t>
  </si>
  <si>
    <t>Porte metallique double tole courante  1 ventail avec frape porte P7</t>
  </si>
  <si>
    <t>Porte metallique double tole courante   2 ventaux avec frape porte P8</t>
  </si>
  <si>
    <t>Porte metallique coupe feu 1h 2 ventaux avec frape porte P23</t>
  </si>
  <si>
    <t>Porte metallique coupe feu 1h 1 ventail avec frape porte P24</t>
  </si>
  <si>
    <t>Porte metallique coupe feu 1/2 h  2 ventaux avec frape porte P25</t>
  </si>
  <si>
    <t>Porte metallique coupe feu 1/2 h  1 ventail avec frape porte P26</t>
  </si>
  <si>
    <t xml:space="preserve">
Eléments décoratifs en plexiglass coloré suspendu (réfectoire maison des stagiaires)
</t>
  </si>
  <si>
    <t>l'unité</t>
  </si>
  <si>
    <t xml:space="preserve">Porte en aluminium vitre feuillete </t>
  </si>
  <si>
    <t xml:space="preserve">Porte coulissante automatique y compris mecanisme detecteur et equipements 200 x 220  </t>
  </si>
  <si>
    <t xml:space="preserve">
Porte coulissante automatique y compris mecanisme detecteur et equipements 150 x 220  
</t>
  </si>
  <si>
    <t xml:space="preserve">Porte en aluminium  vitre  feuilletee double vantaux </t>
  </si>
  <si>
    <t>Brises soleil en aluminium type ailes d'avion (détail façade career center)</t>
  </si>
  <si>
    <t xml:space="preserve">Cloison amovible </t>
  </si>
  <si>
    <t>Garde corps en verre trempe de 10mm de hauteur (terrasse bureau directeur et administration)</t>
  </si>
  <si>
    <t xml:space="preserve">Fenêtre coulisse simple vitrage 6mm </t>
  </si>
  <si>
    <t xml:space="preserve">
Fenêtre fixe au plafond  verre feuillete  175 x 160    
</t>
  </si>
  <si>
    <t xml:space="preserve">Fenêtre ouvrant a soufflet avec partie basse fixe </t>
  </si>
  <si>
    <t xml:space="preserve">Châssis fixe simple vitrage  </t>
  </si>
  <si>
    <t xml:space="preserve">Châssis ouvrant a soufflet avec partie fixe  </t>
  </si>
  <si>
    <t xml:space="preserve">Porte Fenêtre coulisse simple vitrage ,  </t>
  </si>
  <si>
    <t xml:space="preserve">
Fenêtre fixe au plafond verre feuillete 285 x 285  
</t>
  </si>
  <si>
    <t>Fenêtre ouvrant a la francaise simple vitrage  avec partie fixe  en verre feuilleté</t>
  </si>
  <si>
    <t xml:space="preserve">Châssis ouvrant à soufflet  </t>
  </si>
  <si>
    <t xml:space="preserve">Fenêtre ouvrant à soufflet  </t>
  </si>
  <si>
    <t xml:space="preserve">Fenêtre fixe simple vitrage  </t>
  </si>
  <si>
    <t xml:space="preserve">Fenêtre fixe simple vitrage avec traverse au milieux  </t>
  </si>
  <si>
    <t xml:space="preserve">
Mur  rideau  en VEC  y compris sablage film PVB decoratif 
</t>
  </si>
  <si>
    <t>Grille metallique de protection (GMP)</t>
  </si>
  <si>
    <t>l'ensenble</t>
  </si>
  <si>
    <t>Installation et raccordement des gaz : argon, acutylene, oxygene, dioxyde de carbone co2</t>
  </si>
  <si>
    <t>Centrale automatique a réarmement manuel en laiton nickelé -200 bar</t>
  </si>
  <si>
    <t>Prise de gaz / fin de ligne - basse pression</t>
  </si>
  <si>
    <t>Vanne d’arret ¼ tour en laiton</t>
  </si>
  <si>
    <t>Tyauterie en cuivre spéciale pour les gaz des ateliers</t>
  </si>
  <si>
    <t>Tyauterie en acier galvanise spéciale les gaz des ateliers</t>
  </si>
  <si>
    <t>Applique murale mono, equipee d’un raccord rapide</t>
  </si>
  <si>
    <t>Enduit en plâtre</t>
  </si>
  <si>
    <t>Cloisons en placo-plâtre</t>
  </si>
  <si>
    <t>Fenêtre fixe en verre feuilleté</t>
  </si>
  <si>
    <t>Nétoyage, nivellement et décapage</t>
  </si>
  <si>
    <t>Enduits extérieurs au mortier  de ciment</t>
  </si>
  <si>
    <t xml:space="preserve">Peinture vinylique sur mur  </t>
  </si>
  <si>
    <t>Panneaux en bois pleins</t>
  </si>
  <si>
    <t>Vanne d'arrêt  avec regard diamètre: du 25 à 50</t>
  </si>
  <si>
    <t xml:space="preserve"> Câble de distribution basse tension :</t>
  </si>
  <si>
    <t>Bloc porte isoplane en bois a deux ouvrants  plaquage chêne  type P3</t>
  </si>
  <si>
    <t>Bloc porte isoplane en bois a deux ouvrants  plaquage chêne  type P4</t>
  </si>
  <si>
    <t>Bloc porte isoplane en bois a deux ouvrants  plaquage chêne  type P5</t>
  </si>
  <si>
    <t>Bloc porte en bois coupe feu 1h a deux ouvrants  plaquage chêne  type P6</t>
  </si>
  <si>
    <t>Bloc porte isoplane en bois  plaquage chêne ouvrant à la française   type P10</t>
  </si>
  <si>
    <t>Bloc porte isoplane en bois  plaquage chêne ouvrant à la française   type P11</t>
  </si>
  <si>
    <t>Placard industriel  stratifie  coulisse , hauteur 240 largeur variable jusqu'à 300cm Pl1</t>
  </si>
  <si>
    <t>Bloc porte isoplane en bois 90x220  plaquage chêne ouvrant à la française par flame 1/2h  type P1</t>
  </si>
  <si>
    <t xml:space="preserve">Faux plafond  en BA13  </t>
  </si>
  <si>
    <t xml:space="preserve">Faux plafond  en BA13 hydrofuge </t>
  </si>
  <si>
    <t>Fourniture et pose de gazon y compris  terre vegetale</t>
  </si>
  <si>
    <t>Parking  végétalisé en pave autobloquant végétalisé</t>
  </si>
  <si>
    <t>Écrans d'affichage</t>
  </si>
  <si>
    <t>Grillage pour terrains de sport</t>
  </si>
  <si>
    <t>CENTRE DE CONFERENCE 400 PLACES</t>
  </si>
  <si>
    <t>LOT</t>
  </si>
  <si>
    <t>MONTANT TOTAL HT</t>
  </si>
  <si>
    <t>LOT GROS ŒUVRE</t>
  </si>
  <si>
    <t xml:space="preserve"> GROS ŒUVRE</t>
  </si>
  <si>
    <t>LOT ETANCHEITE</t>
  </si>
  <si>
    <t>LOT  REVETEMENTS</t>
  </si>
  <si>
    <t>ETANCHEITE</t>
  </si>
  <si>
    <t>REVETEMENTS</t>
  </si>
  <si>
    <t>TOTAL LOT GROS ŒUVRE</t>
  </si>
  <si>
    <t>TOTAL LOT ETANCHEITE</t>
  </si>
  <si>
    <t xml:space="preserve">TOTAL LOT REVETEMENTS </t>
  </si>
  <si>
    <t>LOT FAUX PLAFOND</t>
  </si>
  <si>
    <t>TOTAL LOT FAUX PLAFOND</t>
  </si>
  <si>
    <t>LOT MENUISERIE BOIS-ALUMINIUM-METALLIQUE</t>
  </si>
  <si>
    <t>TOTAL LOT MENUISERIE BOIS-ALUMINIUM-METALLIQUE</t>
  </si>
  <si>
    <t>LOT PEINTURE</t>
  </si>
  <si>
    <t>TOTAL LOT PEINTURE</t>
  </si>
  <si>
    <t>LOT ACOUSTIQUE</t>
  </si>
  <si>
    <t>TOTAL LOT ACOUSTIQUE</t>
  </si>
  <si>
    <t>LOT AMENAGEMENTS EXTERIEURS</t>
  </si>
  <si>
    <t>TOTAL LOT AMENAGEMENTS EXTERIEURS</t>
  </si>
  <si>
    <t>LOT  FLUIDES</t>
  </si>
  <si>
    <t>TOTAL LOT FLUIDES</t>
  </si>
  <si>
    <t>TOTAL SOUS LOT GAZ SPECIAUX ET AIR COMPRIME</t>
  </si>
  <si>
    <t>TOTAL SOUS LOT CLIMATISATION - VMC-DESENFUMAGE</t>
  </si>
  <si>
    <t>SOUS LOT  CLIMATISATION - VMC-DESENFUMAGE</t>
  </si>
  <si>
    <t xml:space="preserve">TOTAL SOUS LOT PLOMBERIE SANITAIRE - PROTECTION INCENDIE </t>
  </si>
  <si>
    <t>SOUS LOT PLOMBERIE SANITAIRE- PROTECTION INCENDIE</t>
  </si>
  <si>
    <t>SOUS LOT GAZ SPECIAUX ET AIR COMPRIME</t>
  </si>
  <si>
    <t xml:space="preserve">LOT ELECTRICITE - COURANT FORT - COURANT FAIBLE </t>
  </si>
  <si>
    <t xml:space="preserve">TOTAL LOT ELECTRICITE - COURANT FORT - COURANT FAIBLE </t>
  </si>
  <si>
    <t>LOT AUDIOVISUEL</t>
  </si>
  <si>
    <t>TOTAL LOT AUDIOVISUEL</t>
  </si>
  <si>
    <t>FAUX PLAFOND</t>
  </si>
  <si>
    <t>MENUISERIE BOIS - ALUMINIUM - METALLIQUE</t>
  </si>
  <si>
    <t>PEINTURE</t>
  </si>
  <si>
    <t>ACOUSTIQUE</t>
  </si>
  <si>
    <t>AMENAGEMENTS EXTERIEURS</t>
  </si>
  <si>
    <t>FLUIDES</t>
  </si>
  <si>
    <t>ELECTRICITE - COURANT FORT - COURANT FAIBLE</t>
  </si>
  <si>
    <t>AUDIOVISUEL</t>
  </si>
  <si>
    <t>T.V.A</t>
  </si>
  <si>
    <t>TOTAL TTC</t>
  </si>
  <si>
    <t>TOTAL HT</t>
  </si>
  <si>
    <t>RECAPITULATIF</t>
  </si>
  <si>
    <t>Forme en béton armé de 13cm d' épaisseur y compris aciers</t>
  </si>
  <si>
    <t>Forme en béton armé  de 15cm d'épaisseur y compris aciers</t>
  </si>
  <si>
    <t>Plancher à corps creux de 25+5</t>
  </si>
  <si>
    <t xml:space="preserve"> Maçonnerie et cloisonnement</t>
  </si>
  <si>
    <t xml:space="preserve">Etanchéité bicouche autoprotégé des relevés </t>
  </si>
  <si>
    <t xml:space="preserve">   Porte métallique coupe feu </t>
  </si>
  <si>
    <t xml:space="preserve">Mains courantes métallique galvanisée et peinte (MC 1) </t>
  </si>
  <si>
    <t>Sol en marbre local blanc Zayan 60*60  y compris plinthes de 10cm de  hauteur RS 2</t>
  </si>
  <si>
    <t>Marche et contre marche en marbre Perlatino y compris plinthes de 7 cm de hauteur  RS 6</t>
  </si>
  <si>
    <t>Tablettes et revêtement comptoirs en marbre gris local  de TIFFELT   RS 7</t>
  </si>
  <si>
    <t xml:space="preserve">Revêtement en pierre de façade type pierre de sale </t>
  </si>
  <si>
    <t xml:space="preserve">Revêtement en pierre de façade type travertin volubilis </t>
  </si>
  <si>
    <t xml:space="preserve">Revêtement en carreaux extérieurs type revsol ou équivalent </t>
  </si>
  <si>
    <t>Plante type HAIE HAUTE 1,20 m MYOPORUMLAETUM TAILLE</t>
  </si>
  <si>
    <t xml:space="preserve">BORNES PARKING h: 60cm dia: 20cm
</t>
  </si>
  <si>
    <t>Fontaine au sol à jet d'eau Type 1 de 15 m2</t>
  </si>
  <si>
    <t>Fontaine au sol à jet d'eau Type 2 de 7,8 m2</t>
  </si>
  <si>
    <t>Fontaine au sol à jet d'eau Type 3 de 110 m²</t>
  </si>
  <si>
    <t>Caisson d’air neuf de desenfumage à deux vitesses – debit 10500-35000 m3/h</t>
  </si>
  <si>
    <t>Déshumidificateur - débit de déshumidification 400g/h</t>
  </si>
  <si>
    <t xml:space="preserve"> Diamètre DN3/4 </t>
  </si>
  <si>
    <t xml:space="preserve"> Cellules interrupteur -sectionneur motorisée (arrivée/départ)</t>
  </si>
  <si>
    <t xml:space="preserve"> Batteries de compensation automatique (relèvement de COS PHI)</t>
  </si>
  <si>
    <t>TP-P4-RDC</t>
  </si>
  <si>
    <t xml:space="preserve"> TP-ECLAIRAGE EXT</t>
  </si>
  <si>
    <t xml:space="preserve">Distribution éclairage et prises de courant </t>
  </si>
  <si>
    <t xml:space="preserve">Foyer lumineux sur simple allumage </t>
  </si>
  <si>
    <t xml:space="preserve">Foyer lumineux sur double allumage </t>
  </si>
  <si>
    <t xml:space="preserve"> Prise de Courant 3P+N+T de 20 A</t>
  </si>
  <si>
    <t>Report d'alarme</t>
  </si>
  <si>
    <t>Écrans LED de 22" pour cabines interprètes et monitoring vidéo</t>
  </si>
  <si>
    <t>Ecrans LED 70"</t>
  </si>
  <si>
    <t xml:space="preserve">SYSTÈME DE PRISE DE SON ET  SONORISATION </t>
  </si>
  <si>
    <t>Lutrin de conférence</t>
  </si>
  <si>
    <t xml:space="preserve">Processeur de traitement audio numérique </t>
  </si>
  <si>
    <t>Colonnes acoustiques actives à directivité contrôlée</t>
  </si>
  <si>
    <t>Enceinte retour de scène</t>
  </si>
  <si>
    <t xml:space="preserve"> VIDEOPROJECTION</t>
  </si>
  <si>
    <t>Vidéo projecteur multimédia</t>
  </si>
  <si>
    <t>Tuner FM / Lecteur multimédia</t>
  </si>
  <si>
    <t>Processeur de signaux numériques</t>
  </si>
  <si>
    <t>Processeur anti Larsen</t>
  </si>
  <si>
    <t>Processeur numérique de traitement audio</t>
  </si>
  <si>
    <t xml:space="preserve">Enceinte acoustique pour diffusion de rappel   </t>
  </si>
  <si>
    <t>Enceinte retour de scène amplifiée</t>
  </si>
  <si>
    <t xml:space="preserve">Enceinte de monitoring audio amplifiée </t>
  </si>
  <si>
    <t>Casque d'écoute audio</t>
  </si>
  <si>
    <t>ML</t>
  </si>
  <si>
    <t>Le mètre linéaire :</t>
  </si>
  <si>
    <t>Installation et raccordement air comprime</t>
  </si>
  <si>
    <t>PRIX UNITAIRE HT</t>
  </si>
  <si>
    <t>PRIX TOTAL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</si>
</sst>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#,##0_ ;\-#,##0\ "/>
    <numFmt numFmtId="166" formatCode="_-* #,##0.00\ [$€]_-;\-* #,##0.00\ [$€]_-;_-* &quot;-&quot;??\ [$€]_-;_-@_-"/>
    <numFmt numFmtId="167" formatCode="_-* #,##0\ _€_-;\-* #,##0\ _€_-;_-* &quot;-&quot;??\ _€_-;_-@_-"/>
    <numFmt numFmtId="168" formatCode="_-* #,##0.0000\ _€_-;\-* #,##0.0000\ _€_-;_-* &quot;-&quot;??\ _€_-;_-@_-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name val="Courier"/>
      <family val="3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2"/>
      <name val="Book Antiqua"/>
      <family val="1"/>
    </font>
    <font>
      <sz val="12"/>
      <name val="Book Antiqua"/>
      <family val="1"/>
    </font>
    <font>
      <u/>
      <sz val="12"/>
      <name val="Book Antiqua"/>
      <family val="1"/>
    </font>
    <font>
      <b/>
      <u/>
      <sz val="12"/>
      <name val="Book Antiqua"/>
      <family val="1"/>
    </font>
    <font>
      <b/>
      <i/>
      <sz val="12"/>
      <name val="Book Antiqua"/>
      <family val="1"/>
    </font>
    <font>
      <b/>
      <sz val="14"/>
      <name val="Book Antiqua"/>
      <family val="1"/>
    </font>
    <font>
      <sz val="14"/>
      <name val="Book Antiqua"/>
      <family val="1"/>
    </font>
    <font>
      <b/>
      <u/>
      <sz val="14"/>
      <name val="Book Antiqua"/>
      <family val="1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</patternFill>
    </fill>
  </fills>
  <borders count="8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</borders>
  <cellStyleXfs count="103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7" applyNumberFormat="0" applyAlignment="0" applyProtection="0"/>
    <xf numFmtId="0" fontId="6" fillId="0" borderId="8" applyNumberFormat="0" applyFill="0" applyAlignment="0" applyProtection="0"/>
    <xf numFmtId="0" fontId="7" fillId="21" borderId="9" applyNumberFormat="0" applyFont="0" applyAlignment="0" applyProtection="0"/>
    <xf numFmtId="0" fontId="8" fillId="7" borderId="7" applyNumberFormat="0" applyAlignment="0" applyProtection="0"/>
    <xf numFmtId="0" fontId="9" fillId="3" borderId="0" applyNumberFormat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0" fillId="22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4" borderId="0" applyNumberFormat="0" applyBorder="0" applyAlignment="0" applyProtection="0"/>
    <xf numFmtId="0" fontId="12" fillId="20" borderId="10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4" applyNumberFormat="0" applyFill="0" applyAlignment="0" applyProtection="0"/>
    <xf numFmtId="0" fontId="19" fillId="23" borderId="15" applyNumberFormat="0" applyAlignment="0" applyProtection="0"/>
    <xf numFmtId="0" fontId="7" fillId="0" borderId="0"/>
    <xf numFmtId="0" fontId="7" fillId="0" borderId="0"/>
    <xf numFmtId="0" fontId="1" fillId="0" borderId="0"/>
    <xf numFmtId="0" fontId="20" fillId="0" borderId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21" borderId="0" applyNumberFormat="0" applyBorder="0" applyAlignment="0" applyProtection="0"/>
    <xf numFmtId="0" fontId="2" fillId="7" borderId="0" applyNumberFormat="0" applyBorder="0" applyAlignment="0" applyProtection="0"/>
    <xf numFmtId="0" fontId="2" fillId="21" borderId="0" applyNumberFormat="0" applyBorder="0" applyAlignment="0" applyProtection="0"/>
    <xf numFmtId="0" fontId="2" fillId="6" borderId="0" applyNumberFormat="0" applyBorder="0" applyAlignment="0" applyProtection="0"/>
    <xf numFmtId="0" fontId="2" fillId="22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21" borderId="0" applyNumberFormat="0" applyBorder="0" applyAlignment="0" applyProtection="0"/>
    <xf numFmtId="0" fontId="3" fillId="6" borderId="0" applyNumberFormat="0" applyBorder="0" applyAlignment="0" applyProtection="0"/>
    <xf numFmtId="0" fontId="3" fillId="19" borderId="0" applyNumberFormat="0" applyBorder="0" applyAlignment="0" applyProtection="0"/>
    <xf numFmtId="0" fontId="3" fillId="11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25" borderId="0" applyNumberFormat="0" applyBorder="0" applyAlignment="0" applyProtection="0"/>
    <xf numFmtId="0" fontId="3" fillId="19" borderId="0" applyNumberFormat="0" applyBorder="0" applyAlignment="0" applyProtection="0"/>
    <xf numFmtId="0" fontId="3" fillId="11" borderId="0" applyNumberFormat="0" applyBorder="0" applyAlignment="0" applyProtection="0"/>
    <xf numFmtId="0" fontId="3" fillId="26" borderId="0" applyNumberFormat="0" applyBorder="0" applyAlignment="0" applyProtection="0"/>
    <xf numFmtId="0" fontId="3" fillId="17" borderId="0" applyNumberFormat="0" applyBorder="0" applyAlignment="0" applyProtection="0"/>
    <xf numFmtId="0" fontId="21" fillId="27" borderId="7" applyNumberFormat="0" applyAlignment="0" applyProtection="0"/>
    <xf numFmtId="0" fontId="4" fillId="0" borderId="32" applyNumberFormat="0" applyFill="0" applyAlignment="0" applyProtection="0"/>
    <xf numFmtId="0" fontId="20" fillId="21" borderId="9" applyNumberFormat="0" applyFont="0" applyAlignment="0" applyProtection="0"/>
    <xf numFmtId="0" fontId="8" fillId="22" borderId="7" applyNumberFormat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9" fillId="5" borderId="0" applyNumberFormat="0" applyBorder="0" applyAlignment="0" applyProtection="0"/>
    <xf numFmtId="0" fontId="22" fillId="22" borderId="0" applyNumberFormat="0" applyBorder="0" applyAlignment="0" applyProtection="0"/>
    <xf numFmtId="0" fontId="7" fillId="0" borderId="0"/>
    <xf numFmtId="0" fontId="11" fillId="6" borderId="0" applyNumberFormat="0" applyBorder="0" applyAlignment="0" applyProtection="0"/>
    <xf numFmtId="0" fontId="12" fillId="27" borderId="10" applyNumberFormat="0" applyAlignment="0" applyProtection="0"/>
    <xf numFmtId="0" fontId="23" fillId="0" borderId="0" applyNumberFormat="0" applyFill="0" applyBorder="0" applyAlignment="0" applyProtection="0"/>
    <xf numFmtId="0" fontId="24" fillId="0" borderId="33" applyNumberFormat="0" applyFill="0" applyAlignment="0" applyProtection="0"/>
    <xf numFmtId="0" fontId="25" fillId="0" borderId="34" applyNumberFormat="0" applyFill="0" applyAlignment="0" applyProtection="0"/>
    <xf numFmtId="0" fontId="26" fillId="0" borderId="35" applyNumberFormat="0" applyFill="0" applyAlignment="0" applyProtection="0"/>
    <xf numFmtId="0" fontId="26" fillId="0" borderId="0" applyNumberFormat="0" applyFill="0" applyBorder="0" applyAlignment="0" applyProtection="0"/>
    <xf numFmtId="0" fontId="18" fillId="0" borderId="36" applyNumberFormat="0" applyFill="0" applyAlignment="0" applyProtection="0"/>
  </cellStyleXfs>
  <cellXfs count="251">
    <xf numFmtId="0" fontId="0" fillId="0" borderId="0" xfId="0"/>
    <xf numFmtId="0" fontId="28" fillId="24" borderId="0" xfId="0" applyFont="1" applyFill="1" applyAlignment="1">
      <alignment vertical="center"/>
    </xf>
    <xf numFmtId="0" fontId="34" fillId="24" borderId="1" xfId="0" applyFont="1" applyFill="1" applyBorder="1" applyAlignment="1">
      <alignment horizontal="left" vertical="center"/>
    </xf>
    <xf numFmtId="164" fontId="33" fillId="24" borderId="1" xfId="0" applyNumberFormat="1" applyFont="1" applyFill="1" applyBorder="1" applyAlignment="1">
      <alignment horizontal="center" vertical="center" wrapText="1"/>
    </xf>
    <xf numFmtId="164" fontId="33" fillId="24" borderId="17" xfId="1" applyNumberFormat="1" applyFont="1" applyFill="1" applyBorder="1" applyAlignment="1">
      <alignment horizontal="center" vertical="center" wrapText="1"/>
    </xf>
    <xf numFmtId="0" fontId="33" fillId="24" borderId="0" xfId="0" applyFont="1" applyFill="1" applyBorder="1"/>
    <xf numFmtId="165" fontId="27" fillId="24" borderId="1" xfId="1" applyNumberFormat="1" applyFont="1" applyFill="1" applyBorder="1" applyAlignment="1">
      <alignment vertical="center" wrapText="1"/>
    </xf>
    <xf numFmtId="0" fontId="27" fillId="24" borderId="1" xfId="0" applyFont="1" applyFill="1" applyBorder="1" applyAlignment="1">
      <alignment horizontal="center" vertical="center"/>
    </xf>
    <xf numFmtId="0" fontId="30" fillId="24" borderId="1" xfId="0" applyFont="1" applyFill="1" applyBorder="1" applyAlignment="1">
      <alignment vertical="center" wrapText="1"/>
    </xf>
    <xf numFmtId="0" fontId="27" fillId="24" borderId="21" xfId="0" applyFont="1" applyFill="1" applyBorder="1" applyAlignment="1">
      <alignment horizontal="center" vertical="center"/>
    </xf>
    <xf numFmtId="0" fontId="27" fillId="24" borderId="1" xfId="0" applyFont="1" applyFill="1" applyBorder="1" applyAlignment="1">
      <alignment vertical="center" wrapText="1"/>
    </xf>
    <xf numFmtId="164" fontId="27" fillId="24" borderId="1" xfId="1" applyFont="1" applyFill="1" applyBorder="1" applyAlignment="1">
      <alignment horizontal="center" vertical="center"/>
    </xf>
    <xf numFmtId="0" fontId="27" fillId="24" borderId="22" xfId="0" applyFont="1" applyFill="1" applyBorder="1" applyAlignment="1">
      <alignment horizontal="center"/>
    </xf>
    <xf numFmtId="0" fontId="27" fillId="24" borderId="21" xfId="0" applyFont="1" applyFill="1" applyBorder="1" applyAlignment="1">
      <alignment horizontal="center"/>
    </xf>
    <xf numFmtId="0" fontId="27" fillId="24" borderId="40" xfId="0" applyFont="1" applyFill="1" applyBorder="1" applyAlignment="1">
      <alignment horizontal="center"/>
    </xf>
    <xf numFmtId="165" fontId="27" fillId="24" borderId="1" xfId="1" applyNumberFormat="1" applyFont="1" applyFill="1" applyBorder="1" applyAlignment="1">
      <alignment horizontal="center" vertical="center" wrapText="1"/>
    </xf>
    <xf numFmtId="0" fontId="27" fillId="24" borderId="25" xfId="0" applyFont="1" applyFill="1" applyBorder="1" applyAlignment="1">
      <alignment vertical="center" wrapText="1"/>
    </xf>
    <xf numFmtId="0" fontId="27" fillId="24" borderId="27" xfId="0" applyFont="1" applyFill="1" applyBorder="1" applyAlignment="1">
      <alignment horizontal="center" vertical="center" wrapText="1"/>
    </xf>
    <xf numFmtId="0" fontId="27" fillId="24" borderId="0" xfId="0" applyFont="1" applyFill="1" applyBorder="1" applyAlignment="1">
      <alignment horizontal="center" vertical="center"/>
    </xf>
    <xf numFmtId="0" fontId="27" fillId="24" borderId="18" xfId="40" applyFont="1" applyFill="1" applyBorder="1" applyAlignment="1">
      <alignment horizontal="center" vertical="center" wrapText="1"/>
    </xf>
    <xf numFmtId="0" fontId="27" fillId="24" borderId="1" xfId="0" applyFont="1" applyFill="1" applyBorder="1" applyAlignment="1">
      <alignment horizontal="center" vertical="center" wrapText="1"/>
    </xf>
    <xf numFmtId="0" fontId="27" fillId="24" borderId="2" xfId="0" applyFont="1" applyFill="1" applyBorder="1" applyAlignment="1">
      <alignment horizontal="center" vertical="center" wrapText="1"/>
    </xf>
    <xf numFmtId="0" fontId="27" fillId="24" borderId="24" xfId="0" applyFont="1" applyFill="1" applyBorder="1" applyAlignment="1">
      <alignment horizontal="center" vertical="center" wrapText="1"/>
    </xf>
    <xf numFmtId="0" fontId="27" fillId="24" borderId="0" xfId="0" applyFont="1" applyFill="1" applyAlignment="1">
      <alignment vertical="center"/>
    </xf>
    <xf numFmtId="0" fontId="27" fillId="24" borderId="0" xfId="0" applyFont="1" applyFill="1" applyBorder="1" applyAlignment="1">
      <alignment horizontal="left" vertical="center"/>
    </xf>
    <xf numFmtId="0" fontId="28" fillId="24" borderId="1" xfId="0" applyFont="1" applyFill="1" applyBorder="1" applyAlignment="1">
      <alignment vertical="center" wrapText="1"/>
    </xf>
    <xf numFmtId="0" fontId="27" fillId="24" borderId="1" xfId="3" applyFont="1" applyFill="1" applyBorder="1" applyAlignment="1">
      <alignment horizontal="center" vertical="center"/>
    </xf>
    <xf numFmtId="164" fontId="28" fillId="24" borderId="17" xfId="1" applyNumberFormat="1" applyFont="1" applyFill="1" applyBorder="1" applyAlignment="1">
      <alignment horizontal="center" vertical="center" wrapText="1"/>
    </xf>
    <xf numFmtId="0" fontId="28" fillId="24" borderId="1" xfId="0" applyFont="1" applyFill="1" applyBorder="1" applyAlignment="1">
      <alignment horizontal="justify" vertical="center" wrapText="1"/>
    </xf>
    <xf numFmtId="0" fontId="30" fillId="24" borderId="1" xfId="0" applyFont="1" applyFill="1" applyBorder="1" applyAlignment="1">
      <alignment horizontal="left" vertical="center" wrapText="1"/>
    </xf>
    <xf numFmtId="0" fontId="36" fillId="24" borderId="0" xfId="0" applyFont="1" applyFill="1"/>
    <xf numFmtId="0" fontId="28" fillId="24" borderId="1" xfId="3" applyFont="1" applyFill="1" applyBorder="1" applyAlignment="1">
      <alignment horizontal="center" vertical="center"/>
    </xf>
    <xf numFmtId="164" fontId="28" fillId="24" borderId="1" xfId="0" applyNumberFormat="1" applyFont="1" applyFill="1" applyBorder="1" applyAlignment="1">
      <alignment horizontal="center" vertical="center" wrapText="1"/>
    </xf>
    <xf numFmtId="164" fontId="28" fillId="24" borderId="0" xfId="0" applyNumberFormat="1" applyFont="1" applyFill="1" applyAlignment="1">
      <alignment vertical="center"/>
    </xf>
    <xf numFmtId="0" fontId="28" fillId="24" borderId="0" xfId="0" applyFont="1" applyFill="1" applyBorder="1"/>
    <xf numFmtId="164" fontId="27" fillId="24" borderId="0" xfId="1" applyFont="1" applyFill="1" applyBorder="1" applyAlignment="1">
      <alignment horizontal="center" vertical="center" wrapText="1"/>
    </xf>
    <xf numFmtId="164" fontId="28" fillId="24" borderId="0" xfId="1" applyFont="1" applyFill="1" applyBorder="1" applyAlignment="1">
      <alignment vertical="center" wrapText="1"/>
    </xf>
    <xf numFmtId="164" fontId="28" fillId="24" borderId="1" xfId="1" applyFont="1" applyFill="1" applyBorder="1" applyAlignment="1">
      <alignment vertical="center" wrapText="1"/>
    </xf>
    <xf numFmtId="164" fontId="28" fillId="24" borderId="1" xfId="1" applyFont="1" applyFill="1" applyBorder="1" applyAlignment="1">
      <alignment horizontal="center" vertical="center" wrapText="1"/>
    </xf>
    <xf numFmtId="0" fontId="29" fillId="24" borderId="1" xfId="3" applyFont="1" applyFill="1" applyBorder="1" applyAlignment="1">
      <alignment vertical="center" wrapText="1"/>
    </xf>
    <xf numFmtId="0" fontId="29" fillId="24" borderId="1" xfId="0" applyFont="1" applyFill="1" applyBorder="1" applyAlignment="1">
      <alignment vertical="center" wrapText="1"/>
    </xf>
    <xf numFmtId="0" fontId="30" fillId="24" borderId="1" xfId="0" applyFont="1" applyFill="1" applyBorder="1" applyAlignment="1">
      <alignment horizontal="center" vertical="center" wrapText="1"/>
    </xf>
    <xf numFmtId="164" fontId="29" fillId="24" borderId="1" xfId="1" applyFont="1" applyFill="1" applyBorder="1" applyAlignment="1">
      <alignment vertical="center" wrapText="1"/>
    </xf>
    <xf numFmtId="164" fontId="27" fillId="24" borderId="1" xfId="1" applyFont="1" applyFill="1" applyBorder="1" applyAlignment="1">
      <alignment vertical="center" wrapText="1"/>
    </xf>
    <xf numFmtId="0" fontId="28" fillId="24" borderId="1" xfId="0" applyFont="1" applyFill="1" applyBorder="1" applyAlignment="1">
      <alignment horizontal="left" vertical="center" wrapText="1"/>
    </xf>
    <xf numFmtId="0" fontId="28" fillId="24" borderId="1" xfId="3" applyFont="1" applyFill="1" applyBorder="1" applyAlignment="1">
      <alignment vertical="center" wrapText="1"/>
    </xf>
    <xf numFmtId="164" fontId="28" fillId="24" borderId="1" xfId="1" applyFont="1" applyFill="1" applyBorder="1" applyAlignment="1">
      <alignment horizontal="center" vertical="top" wrapText="1"/>
    </xf>
    <xf numFmtId="0" fontId="27" fillId="24" borderId="1" xfId="3" applyFont="1" applyFill="1" applyBorder="1" applyAlignment="1">
      <alignment horizontal="center" vertical="center" wrapText="1"/>
    </xf>
    <xf numFmtId="0" fontId="28" fillId="24" borderId="3" xfId="0" applyFont="1" applyFill="1" applyBorder="1" applyAlignment="1">
      <alignment vertical="center" wrapText="1"/>
    </xf>
    <xf numFmtId="164" fontId="27" fillId="24" borderId="0" xfId="1" applyFont="1" applyFill="1" applyBorder="1" applyAlignment="1">
      <alignment horizontal="center" vertical="center"/>
    </xf>
    <xf numFmtId="164" fontId="28" fillId="24" borderId="0" xfId="1" applyFont="1" applyFill="1" applyBorder="1" applyAlignment="1">
      <alignment horizontal="center" vertical="center" wrapText="1"/>
    </xf>
    <xf numFmtId="4" fontId="28" fillId="24" borderId="1" xfId="1" applyNumberFormat="1" applyFont="1" applyFill="1" applyBorder="1" applyAlignment="1">
      <alignment horizontal="right" vertical="center" wrapText="1"/>
    </xf>
    <xf numFmtId="0" fontId="27" fillId="24" borderId="3" xfId="0" applyFont="1" applyFill="1" applyBorder="1" applyAlignment="1">
      <alignment horizontal="center" vertical="center"/>
    </xf>
    <xf numFmtId="0" fontId="27" fillId="24" borderId="5" xfId="0" applyFont="1" applyFill="1" applyBorder="1" applyAlignment="1">
      <alignment horizontal="center" vertical="center"/>
    </xf>
    <xf numFmtId="164" fontId="27" fillId="24" borderId="6" xfId="1" applyFont="1" applyFill="1" applyBorder="1" applyAlignment="1">
      <alignment horizontal="center" vertical="center" wrapText="1"/>
    </xf>
    <xf numFmtId="164" fontId="28" fillId="24" borderId="16" xfId="1" applyFont="1" applyFill="1" applyBorder="1" applyAlignment="1">
      <alignment horizontal="center" vertical="center" wrapText="1"/>
    </xf>
    <xf numFmtId="164" fontId="28" fillId="24" borderId="17" xfId="1" applyFont="1" applyFill="1" applyBorder="1" applyAlignment="1">
      <alignment horizontal="center" vertical="center" wrapText="1"/>
    </xf>
    <xf numFmtId="0" fontId="29" fillId="24" borderId="2" xfId="0" applyFont="1" applyFill="1" applyBorder="1" applyAlignment="1">
      <alignment vertical="center" wrapText="1"/>
    </xf>
    <xf numFmtId="164" fontId="27" fillId="24" borderId="2" xfId="1" applyFont="1" applyFill="1" applyBorder="1" applyAlignment="1">
      <alignment horizontal="center" vertical="center"/>
    </xf>
    <xf numFmtId="0" fontId="28" fillId="24" borderId="1" xfId="0" applyFont="1" applyFill="1" applyBorder="1" applyAlignment="1">
      <alignment horizontal="center" vertical="center"/>
    </xf>
    <xf numFmtId="0" fontId="29" fillId="24" borderId="1" xfId="0" applyFont="1" applyFill="1" applyBorder="1" applyAlignment="1">
      <alignment horizontal="left" vertical="center" wrapText="1"/>
    </xf>
    <xf numFmtId="0" fontId="28" fillId="24" borderId="2" xfId="0" applyFont="1" applyFill="1" applyBorder="1" applyAlignment="1">
      <alignment vertical="center" wrapText="1"/>
    </xf>
    <xf numFmtId="167" fontId="28" fillId="24" borderId="1" xfId="1" applyNumberFormat="1" applyFont="1" applyFill="1" applyBorder="1" applyAlignment="1">
      <alignment horizontal="center" vertical="center" wrapText="1"/>
    </xf>
    <xf numFmtId="0" fontId="30" fillId="24" borderId="2" xfId="0" applyFont="1" applyFill="1" applyBorder="1" applyAlignment="1">
      <alignment horizontal="center" vertical="center" wrapText="1"/>
    </xf>
    <xf numFmtId="0" fontId="27" fillId="24" borderId="23" xfId="3" applyFont="1" applyFill="1" applyBorder="1" applyAlignment="1">
      <alignment horizontal="center" vertical="center"/>
    </xf>
    <xf numFmtId="164" fontId="28" fillId="24" borderId="23" xfId="1" applyFont="1" applyFill="1" applyBorder="1" applyAlignment="1">
      <alignment horizontal="center" wrapText="1"/>
    </xf>
    <xf numFmtId="164" fontId="28" fillId="24" borderId="1" xfId="1" applyFont="1" applyFill="1" applyBorder="1" applyAlignment="1">
      <alignment horizontal="center" wrapText="1"/>
    </xf>
    <xf numFmtId="164" fontId="28" fillId="24" borderId="1" xfId="1" applyFont="1" applyFill="1" applyBorder="1" applyAlignment="1">
      <alignment horizontal="left" vertical="center" wrapText="1"/>
    </xf>
    <xf numFmtId="164" fontId="28" fillId="24" borderId="1" xfId="1" applyFont="1" applyFill="1" applyBorder="1" applyAlignment="1">
      <alignment horizontal="left" wrapText="1"/>
    </xf>
    <xf numFmtId="0" fontId="27" fillId="24" borderId="23" xfId="3" applyFont="1" applyFill="1" applyBorder="1" applyAlignment="1">
      <alignment horizontal="center" vertical="center" wrapText="1"/>
    </xf>
    <xf numFmtId="164" fontId="27" fillId="24" borderId="1" xfId="1" applyFont="1" applyFill="1" applyBorder="1" applyAlignment="1">
      <alignment horizontal="center" vertical="center" wrapText="1"/>
    </xf>
    <xf numFmtId="165" fontId="30" fillId="24" borderId="1" xfId="1" applyNumberFormat="1" applyFont="1" applyFill="1" applyBorder="1" applyAlignment="1">
      <alignment horizontal="center" vertical="center" wrapText="1"/>
    </xf>
    <xf numFmtId="1" fontId="27" fillId="24" borderId="26" xfId="36" applyNumberFormat="1" applyFont="1" applyFill="1" applyBorder="1" applyAlignment="1">
      <alignment horizontal="center" vertical="center" wrapText="1"/>
    </xf>
    <xf numFmtId="1" fontId="27" fillId="24" borderId="26" xfId="36" applyNumberFormat="1" applyFont="1" applyFill="1" applyBorder="1" applyAlignment="1">
      <alignment horizontal="center" vertical="center"/>
    </xf>
    <xf numFmtId="164" fontId="28" fillId="24" borderId="26" xfId="1" applyFont="1" applyFill="1" applyBorder="1" applyAlignment="1">
      <alignment horizontal="center" vertical="center" wrapText="1"/>
    </xf>
    <xf numFmtId="164" fontId="27" fillId="24" borderId="26" xfId="1" applyFont="1" applyFill="1" applyBorder="1" applyAlignment="1">
      <alignment horizontal="center" vertical="center" wrapText="1"/>
    </xf>
    <xf numFmtId="164" fontId="28" fillId="24" borderId="24" xfId="1" applyFont="1" applyFill="1" applyBorder="1" applyAlignment="1">
      <alignment horizontal="center" vertical="center" wrapText="1"/>
    </xf>
    <xf numFmtId="0" fontId="27" fillId="24" borderId="25" xfId="0" applyFont="1" applyFill="1" applyBorder="1" applyAlignment="1">
      <alignment horizontal="center" wrapText="1"/>
    </xf>
    <xf numFmtId="164" fontId="28" fillId="24" borderId="25" xfId="1" applyFont="1" applyFill="1" applyBorder="1" applyAlignment="1">
      <alignment horizontal="center" vertical="center" wrapText="1"/>
    </xf>
    <xf numFmtId="164" fontId="27" fillId="24" borderId="25" xfId="1" applyFont="1" applyFill="1" applyBorder="1" applyAlignment="1">
      <alignment horizontal="center" vertical="center" wrapText="1"/>
    </xf>
    <xf numFmtId="0" fontId="27" fillId="24" borderId="1" xfId="3" applyFont="1" applyFill="1" applyBorder="1" applyAlignment="1">
      <alignment vertical="center" wrapText="1"/>
    </xf>
    <xf numFmtId="0" fontId="30" fillId="24" borderId="1" xfId="3" applyFont="1" applyFill="1" applyBorder="1" applyAlignment="1">
      <alignment vertical="center" wrapText="1"/>
    </xf>
    <xf numFmtId="0" fontId="28" fillId="24" borderId="1" xfId="3" applyFont="1" applyFill="1" applyBorder="1" applyAlignment="1">
      <alignment vertical="top" wrapText="1"/>
    </xf>
    <xf numFmtId="0" fontId="29" fillId="24" borderId="1" xfId="3" applyFont="1" applyFill="1" applyBorder="1" applyAlignment="1">
      <alignment vertical="top" wrapText="1"/>
    </xf>
    <xf numFmtId="0" fontId="30" fillId="24" borderId="1" xfId="3" applyFont="1" applyFill="1" applyBorder="1" applyAlignment="1">
      <alignment horizontal="center" vertical="center" wrapText="1"/>
    </xf>
    <xf numFmtId="0" fontId="27" fillId="24" borderId="1" xfId="3" applyFont="1" applyFill="1" applyBorder="1" applyAlignment="1">
      <alignment horizontal="left" vertical="center" wrapText="1"/>
    </xf>
    <xf numFmtId="1" fontId="27" fillId="24" borderId="44" xfId="36" applyNumberFormat="1" applyFont="1" applyFill="1" applyBorder="1" applyAlignment="1">
      <alignment horizontal="center" vertical="center" wrapText="1"/>
    </xf>
    <xf numFmtId="1" fontId="27" fillId="24" borderId="31" xfId="36" applyNumberFormat="1" applyFont="1" applyFill="1" applyBorder="1" applyAlignment="1">
      <alignment horizontal="center" vertical="center"/>
    </xf>
    <xf numFmtId="164" fontId="28" fillId="24" borderId="4" xfId="1" applyFont="1" applyFill="1" applyBorder="1" applyAlignment="1">
      <alignment horizontal="center" vertical="center" wrapText="1"/>
    </xf>
    <xf numFmtId="164" fontId="27" fillId="24" borderId="4" xfId="1" applyFont="1" applyFill="1" applyBorder="1" applyAlignment="1">
      <alignment horizontal="center" vertical="center" wrapText="1"/>
    </xf>
    <xf numFmtId="165" fontId="27" fillId="24" borderId="24" xfId="1" applyNumberFormat="1" applyFont="1" applyFill="1" applyBorder="1" applyAlignment="1">
      <alignment vertical="center" wrapText="1"/>
    </xf>
    <xf numFmtId="0" fontId="27" fillId="24" borderId="30" xfId="0" applyFont="1" applyFill="1" applyBorder="1" applyAlignment="1">
      <alignment horizontal="center" vertical="top" wrapText="1"/>
    </xf>
    <xf numFmtId="164" fontId="28" fillId="24" borderId="1" xfId="0" applyNumberFormat="1" applyFont="1" applyFill="1" applyBorder="1" applyAlignment="1">
      <alignment horizontal="right" vertical="center" wrapText="1"/>
    </xf>
    <xf numFmtId="164" fontId="28" fillId="24" borderId="1" xfId="1" applyNumberFormat="1" applyFont="1" applyFill="1" applyBorder="1" applyAlignment="1">
      <alignment horizontal="center" vertical="center" wrapText="1"/>
    </xf>
    <xf numFmtId="164" fontId="27" fillId="24" borderId="30" xfId="1" applyFont="1" applyFill="1" applyBorder="1" applyAlignment="1">
      <alignment horizontal="center" vertical="center"/>
    </xf>
    <xf numFmtId="0" fontId="28" fillId="24" borderId="0" xfId="0" applyFont="1" applyFill="1" applyBorder="1" applyAlignment="1">
      <alignment vertical="center"/>
    </xf>
    <xf numFmtId="0" fontId="27" fillId="24" borderId="1" xfId="59" applyFont="1" applyFill="1" applyBorder="1" applyAlignment="1">
      <alignment horizontal="center"/>
    </xf>
    <xf numFmtId="0" fontId="28" fillId="24" borderId="29" xfId="0" applyFont="1" applyFill="1" applyBorder="1" applyAlignment="1">
      <alignment vertical="center"/>
    </xf>
    <xf numFmtId="0" fontId="28" fillId="24" borderId="0" xfId="0" applyFont="1" applyFill="1"/>
    <xf numFmtId="164" fontId="27" fillId="24" borderId="27" xfId="1" applyFont="1" applyFill="1" applyBorder="1" applyAlignment="1">
      <alignment horizontal="center" vertical="center" wrapText="1"/>
    </xf>
    <xf numFmtId="164" fontId="27" fillId="24" borderId="24" xfId="1" applyFont="1" applyFill="1" applyBorder="1" applyAlignment="1">
      <alignment horizontal="center" vertical="center"/>
    </xf>
    <xf numFmtId="164" fontId="28" fillId="24" borderId="24" xfId="1" applyFont="1" applyFill="1" applyBorder="1" applyAlignment="1">
      <alignment vertical="center" wrapText="1"/>
    </xf>
    <xf numFmtId="4" fontId="28" fillId="24" borderId="1" xfId="0" applyNumberFormat="1" applyFont="1" applyFill="1" applyBorder="1" applyAlignment="1">
      <alignment horizontal="center" vertical="center" wrapText="1"/>
    </xf>
    <xf numFmtId="0" fontId="27" fillId="24" borderId="1" xfId="40" applyFont="1" applyFill="1" applyBorder="1" applyAlignment="1">
      <alignment horizontal="center" vertical="center" wrapText="1"/>
    </xf>
    <xf numFmtId="0" fontId="27" fillId="24" borderId="1" xfId="40" applyFont="1" applyFill="1" applyBorder="1" applyAlignment="1">
      <alignment horizontal="left" vertical="center" wrapText="1"/>
    </xf>
    <xf numFmtId="0" fontId="28" fillId="24" borderId="0" xfId="59" applyFont="1" applyFill="1" applyBorder="1" applyAlignment="1">
      <alignment vertical="center"/>
    </xf>
    <xf numFmtId="0" fontId="27" fillId="24" borderId="28" xfId="0" applyFont="1" applyFill="1" applyBorder="1" applyAlignment="1">
      <alignment vertical="center" wrapText="1"/>
    </xf>
    <xf numFmtId="164" fontId="28" fillId="24" borderId="0" xfId="0" applyNumberFormat="1" applyFont="1" applyFill="1" applyBorder="1"/>
    <xf numFmtId="0" fontId="28" fillId="24" borderId="0" xfId="0" applyFont="1" applyFill="1" applyBorder="1" applyAlignment="1">
      <alignment wrapText="1"/>
    </xf>
    <xf numFmtId="0" fontId="27" fillId="24" borderId="24" xfId="61" applyFont="1" applyFill="1" applyBorder="1" applyAlignment="1">
      <alignment horizontal="center"/>
    </xf>
    <xf numFmtId="0" fontId="28" fillId="24" borderId="24" xfId="61" applyFont="1" applyFill="1" applyBorder="1" applyAlignment="1">
      <alignment wrapText="1"/>
    </xf>
    <xf numFmtId="0" fontId="27" fillId="24" borderId="24" xfId="61" applyFont="1" applyFill="1" applyBorder="1" applyAlignment="1">
      <alignment horizontal="center" wrapText="1"/>
    </xf>
    <xf numFmtId="0" fontId="27" fillId="24" borderId="27" xfId="0" applyFont="1" applyFill="1" applyBorder="1" applyAlignment="1">
      <alignment vertical="center" wrapText="1"/>
    </xf>
    <xf numFmtId="164" fontId="27" fillId="24" borderId="53" xfId="1" applyFont="1" applyFill="1" applyBorder="1" applyAlignment="1">
      <alignment horizontal="center" vertical="center" wrapText="1"/>
    </xf>
    <xf numFmtId="0" fontId="30" fillId="24" borderId="24" xfId="0" applyFont="1" applyFill="1" applyBorder="1" applyAlignment="1">
      <alignment horizontal="left" vertical="center" wrapText="1"/>
    </xf>
    <xf numFmtId="0" fontId="30" fillId="24" borderId="3" xfId="40" applyFont="1" applyFill="1" applyBorder="1" applyAlignment="1">
      <alignment horizontal="center" vertical="center" wrapText="1"/>
    </xf>
    <xf numFmtId="167" fontId="29" fillId="24" borderId="3" xfId="40" applyNumberFormat="1" applyFont="1" applyFill="1" applyBorder="1" applyAlignment="1">
      <alignment horizontal="center" vertical="center" wrapText="1"/>
    </xf>
    <xf numFmtId="4" fontId="29" fillId="24" borderId="3" xfId="40" applyNumberFormat="1" applyFont="1" applyFill="1" applyBorder="1" applyAlignment="1">
      <alignment horizontal="center" vertical="center" wrapText="1"/>
    </xf>
    <xf numFmtId="164" fontId="28" fillId="24" borderId="37" xfId="1" applyFont="1" applyFill="1" applyBorder="1" applyAlignment="1">
      <alignment horizontal="center" vertical="center" wrapText="1"/>
    </xf>
    <xf numFmtId="0" fontId="30" fillId="24" borderId="29" xfId="40" applyFont="1" applyFill="1" applyBorder="1" applyAlignment="1">
      <alignment horizontal="center" vertical="center" wrapText="1"/>
    </xf>
    <xf numFmtId="167" fontId="29" fillId="24" borderId="29" xfId="40" applyNumberFormat="1" applyFont="1" applyFill="1" applyBorder="1" applyAlignment="1">
      <alignment horizontal="center" vertical="center" wrapText="1"/>
    </xf>
    <xf numFmtId="4" fontId="29" fillId="24" borderId="29" xfId="40" applyNumberFormat="1" applyFont="1" applyFill="1" applyBorder="1" applyAlignment="1">
      <alignment horizontal="center" vertical="center" wrapText="1"/>
    </xf>
    <xf numFmtId="167" fontId="28" fillId="24" borderId="1" xfId="0" applyNumberFormat="1" applyFont="1" applyFill="1" applyBorder="1" applyAlignment="1">
      <alignment horizontal="center" vertical="center" wrapText="1"/>
    </xf>
    <xf numFmtId="0" fontId="28" fillId="24" borderId="0" xfId="0" applyFont="1" applyFill="1" applyAlignment="1">
      <alignment horizontal="left" vertical="center"/>
    </xf>
    <xf numFmtId="0" fontId="28" fillId="24" borderId="0" xfId="0" applyFont="1" applyFill="1" applyBorder="1" applyAlignment="1">
      <alignment horizontal="left" vertical="center"/>
    </xf>
    <xf numFmtId="0" fontId="28" fillId="24" borderId="1" xfId="3" applyFont="1" applyFill="1" applyBorder="1" applyAlignment="1">
      <alignment horizontal="left" vertical="center" wrapText="1"/>
    </xf>
    <xf numFmtId="0" fontId="28" fillId="24" borderId="1" xfId="0" applyFont="1" applyFill="1" applyBorder="1" applyAlignment="1">
      <alignment wrapText="1"/>
    </xf>
    <xf numFmtId="0" fontId="28" fillId="24" borderId="38" xfId="0" applyFont="1" applyFill="1" applyBorder="1" applyAlignment="1">
      <alignment horizontal="left" vertical="center" wrapText="1"/>
    </xf>
    <xf numFmtId="0" fontId="27" fillId="24" borderId="0" xfId="0" applyFont="1" applyFill="1" applyBorder="1" applyAlignment="1">
      <alignment horizontal="center" vertical="center" wrapText="1"/>
    </xf>
    <xf numFmtId="164" fontId="27" fillId="24" borderId="0" xfId="1" applyFont="1" applyFill="1" applyBorder="1" applyAlignment="1">
      <alignment horizontal="center" vertical="top" wrapText="1"/>
    </xf>
    <xf numFmtId="0" fontId="27" fillId="24" borderId="0" xfId="0" applyFont="1" applyFill="1" applyBorder="1" applyAlignment="1">
      <alignment horizontal="left" vertical="center" wrapText="1"/>
    </xf>
    <xf numFmtId="164" fontId="27" fillId="24" borderId="0" xfId="1" applyFont="1" applyFill="1" applyBorder="1" applyAlignment="1">
      <alignment horizontal="left" vertical="top" wrapText="1"/>
    </xf>
    <xf numFmtId="164" fontId="27" fillId="24" borderId="54" xfId="1" applyFont="1" applyFill="1" applyBorder="1" applyAlignment="1">
      <alignment horizontal="left" vertical="top" wrapText="1"/>
    </xf>
    <xf numFmtId="164" fontId="27" fillId="24" borderId="55" xfId="1" applyFont="1" applyFill="1" applyBorder="1" applyAlignment="1">
      <alignment horizontal="left" vertical="top" wrapText="1"/>
    </xf>
    <xf numFmtId="164" fontId="27" fillId="24" borderId="59" xfId="1" applyFont="1" applyFill="1" applyBorder="1" applyAlignment="1">
      <alignment horizontal="left" vertical="top" wrapText="1"/>
    </xf>
    <xf numFmtId="164" fontId="27" fillId="24" borderId="60" xfId="1" applyFont="1" applyFill="1" applyBorder="1" applyAlignment="1">
      <alignment horizontal="left" vertical="top" wrapText="1"/>
    </xf>
    <xf numFmtId="164" fontId="27" fillId="24" borderId="56" xfId="1" applyFont="1" applyFill="1" applyBorder="1" applyAlignment="1">
      <alignment horizontal="left" vertical="top" wrapText="1"/>
    </xf>
    <xf numFmtId="168" fontId="27" fillId="24" borderId="0" xfId="1" applyNumberFormat="1" applyFont="1" applyFill="1" applyBorder="1" applyAlignment="1">
      <alignment horizontal="left" vertical="top" wrapText="1"/>
    </xf>
    <xf numFmtId="0" fontId="28" fillId="24" borderId="0" xfId="0" applyFont="1" applyFill="1" applyAlignment="1">
      <alignment vertical="center" wrapText="1"/>
    </xf>
    <xf numFmtId="164" fontId="27" fillId="24" borderId="0" xfId="1" applyFont="1" applyFill="1" applyAlignment="1">
      <alignment horizontal="center" vertical="center"/>
    </xf>
    <xf numFmtId="164" fontId="28" fillId="24" borderId="0" xfId="1" applyFont="1" applyFill="1" applyAlignment="1">
      <alignment horizontal="center" vertical="center" wrapText="1"/>
    </xf>
    <xf numFmtId="164" fontId="28" fillId="24" borderId="0" xfId="1" applyFont="1" applyFill="1" applyAlignment="1">
      <alignment vertical="center" wrapText="1"/>
    </xf>
    <xf numFmtId="0" fontId="28" fillId="24" borderId="4" xfId="0" applyFont="1" applyFill="1" applyBorder="1" applyAlignment="1">
      <alignment horizontal="center" vertical="center"/>
    </xf>
    <xf numFmtId="168" fontId="28" fillId="24" borderId="0" xfId="1" applyNumberFormat="1" applyFont="1" applyFill="1" applyBorder="1" applyAlignment="1">
      <alignment vertical="center" wrapText="1"/>
    </xf>
    <xf numFmtId="164" fontId="28" fillId="24" borderId="0" xfId="0" applyNumberFormat="1" applyFont="1" applyFill="1" applyAlignment="1">
      <alignment horizontal="left" vertical="center"/>
    </xf>
    <xf numFmtId="164" fontId="28" fillId="24" borderId="17" xfId="1" applyFont="1" applyFill="1" applyBorder="1" applyAlignment="1">
      <alignment vertical="center" wrapText="1"/>
    </xf>
    <xf numFmtId="165" fontId="27" fillId="24" borderId="21" xfId="1" applyNumberFormat="1" applyFont="1" applyFill="1" applyBorder="1" applyAlignment="1">
      <alignment vertical="center" wrapText="1"/>
    </xf>
    <xf numFmtId="0" fontId="30" fillId="24" borderId="21" xfId="0" applyFont="1" applyFill="1" applyBorder="1" applyAlignment="1">
      <alignment vertical="center" wrapText="1"/>
    </xf>
    <xf numFmtId="0" fontId="27" fillId="24" borderId="21" xfId="0" applyFont="1" applyFill="1" applyBorder="1" applyAlignment="1">
      <alignment vertical="center"/>
    </xf>
    <xf numFmtId="0" fontId="27" fillId="24" borderId="21" xfId="0" applyFont="1" applyFill="1" applyBorder="1" applyAlignment="1">
      <alignment horizontal="center" vertical="center" wrapText="1"/>
    </xf>
    <xf numFmtId="0" fontId="27" fillId="24" borderId="21" xfId="0" applyFont="1" applyFill="1" applyBorder="1" applyAlignment="1">
      <alignment vertical="center" wrapText="1"/>
    </xf>
    <xf numFmtId="164" fontId="27" fillId="24" borderId="21" xfId="1" applyFont="1" applyFill="1" applyBorder="1" applyAlignment="1">
      <alignment horizontal="center" vertical="center"/>
    </xf>
    <xf numFmtId="0" fontId="30" fillId="24" borderId="71" xfId="0" applyFont="1" applyFill="1" applyBorder="1" applyAlignment="1">
      <alignment vertical="center" wrapText="1"/>
    </xf>
    <xf numFmtId="165" fontId="27" fillId="24" borderId="21" xfId="1" applyNumberFormat="1" applyFont="1" applyFill="1" applyBorder="1" applyAlignment="1">
      <alignment horizontal="center" vertical="center" wrapText="1"/>
    </xf>
    <xf numFmtId="0" fontId="27" fillId="24" borderId="72" xfId="0" applyFont="1" applyFill="1" applyBorder="1" applyAlignment="1">
      <alignment horizontal="center" vertical="center"/>
    </xf>
    <xf numFmtId="0" fontId="27" fillId="24" borderId="74" xfId="0" applyFont="1" applyFill="1" applyBorder="1" applyAlignment="1">
      <alignment horizontal="center" vertical="center" wrapText="1"/>
    </xf>
    <xf numFmtId="0" fontId="27" fillId="24" borderId="74" xfId="0" applyFont="1" applyFill="1" applyBorder="1" applyAlignment="1">
      <alignment horizontal="center" vertical="center"/>
    </xf>
    <xf numFmtId="0" fontId="27" fillId="24" borderId="74" xfId="0" applyFont="1" applyFill="1" applyBorder="1" applyAlignment="1">
      <alignment vertical="center" wrapText="1"/>
    </xf>
    <xf numFmtId="0" fontId="27" fillId="24" borderId="76" xfId="0" applyFont="1" applyFill="1" applyBorder="1" applyAlignment="1">
      <alignment horizontal="center" vertical="center"/>
    </xf>
    <xf numFmtId="0" fontId="27" fillId="24" borderId="21" xfId="0" applyFont="1" applyFill="1" applyBorder="1" applyAlignment="1">
      <alignment horizontal="center" vertical="top" wrapText="1"/>
    </xf>
    <xf numFmtId="0" fontId="27" fillId="24" borderId="21" xfId="0" applyFont="1" applyFill="1" applyBorder="1" applyAlignment="1">
      <alignment horizontal="center" vertical="top"/>
    </xf>
    <xf numFmtId="0" fontId="27" fillId="24" borderId="77" xfId="0" applyFont="1" applyFill="1" applyBorder="1"/>
    <xf numFmtId="164" fontId="27" fillId="24" borderId="39" xfId="1" applyFont="1" applyFill="1" applyBorder="1" applyAlignment="1">
      <alignment horizontal="center" vertical="center"/>
    </xf>
    <xf numFmtId="0" fontId="27" fillId="24" borderId="39" xfId="0" applyFont="1" applyFill="1" applyBorder="1" applyAlignment="1">
      <alignment horizontal="center" vertical="center" wrapText="1"/>
    </xf>
    <xf numFmtId="0" fontId="27" fillId="24" borderId="18" xfId="0" applyFont="1" applyFill="1" applyBorder="1" applyAlignment="1">
      <alignment horizontal="center" vertical="center" wrapText="1"/>
    </xf>
    <xf numFmtId="0" fontId="27" fillId="24" borderId="77" xfId="0" applyFont="1" applyFill="1" applyBorder="1" applyAlignment="1">
      <alignment horizontal="center" vertical="center"/>
    </xf>
    <xf numFmtId="0" fontId="27" fillId="24" borderId="77" xfId="0" applyFont="1" applyFill="1" applyBorder="1" applyAlignment="1">
      <alignment horizontal="center"/>
    </xf>
    <xf numFmtId="0" fontId="27" fillId="24" borderId="40" xfId="61" applyFont="1" applyFill="1" applyBorder="1" applyAlignment="1">
      <alignment horizontal="center" vertical="center"/>
    </xf>
    <xf numFmtId="0" fontId="27" fillId="24" borderId="79" xfId="0" applyFont="1" applyFill="1" applyBorder="1" applyAlignment="1">
      <alignment horizontal="center" vertical="center"/>
    </xf>
    <xf numFmtId="0" fontId="31" fillId="24" borderId="21" xfId="0" applyFont="1" applyFill="1" applyBorder="1" applyAlignment="1">
      <alignment horizontal="center" vertical="center"/>
    </xf>
    <xf numFmtId="0" fontId="35" fillId="24" borderId="66" xfId="0" applyFont="1" applyFill="1" applyBorder="1" applyAlignment="1">
      <alignment horizontal="center" vertical="center"/>
    </xf>
    <xf numFmtId="0" fontId="28" fillId="24" borderId="66" xfId="0" applyFont="1" applyFill="1" applyBorder="1" applyAlignment="1">
      <alignment horizontal="center" vertical="center"/>
    </xf>
    <xf numFmtId="0" fontId="27" fillId="24" borderId="77" xfId="0" applyFont="1" applyFill="1" applyBorder="1" applyAlignment="1">
      <alignment vertical="center"/>
    </xf>
    <xf numFmtId="0" fontId="27" fillId="24" borderId="2" xfId="0" applyFont="1" applyFill="1" applyBorder="1" applyAlignment="1">
      <alignment vertical="center" wrapText="1"/>
    </xf>
    <xf numFmtId="164" fontId="28" fillId="24" borderId="2" xfId="0" applyNumberFormat="1" applyFont="1" applyFill="1" applyBorder="1" applyAlignment="1">
      <alignment horizontal="center" vertical="center" wrapText="1"/>
    </xf>
    <xf numFmtId="164" fontId="28" fillId="24" borderId="24" xfId="0" applyNumberFormat="1" applyFont="1" applyFill="1" applyBorder="1" applyAlignment="1">
      <alignment horizontal="center" vertical="center" wrapText="1"/>
    </xf>
    <xf numFmtId="0" fontId="27" fillId="24" borderId="71" xfId="0" applyFont="1" applyFill="1" applyBorder="1" applyAlignment="1">
      <alignment horizontal="center" vertical="center"/>
    </xf>
    <xf numFmtId="164" fontId="28" fillId="24" borderId="73" xfId="1" applyFont="1" applyFill="1" applyBorder="1" applyAlignment="1">
      <alignment vertical="center" wrapText="1"/>
    </xf>
    <xf numFmtId="164" fontId="28" fillId="24" borderId="67" xfId="1" applyFont="1" applyFill="1" applyBorder="1" applyAlignment="1">
      <alignment vertical="center" wrapText="1"/>
    </xf>
    <xf numFmtId="164" fontId="27" fillId="24" borderId="20" xfId="1" applyFont="1" applyFill="1" applyBorder="1" applyAlignment="1">
      <alignment horizontal="center" vertical="center" wrapText="1"/>
    </xf>
    <xf numFmtId="164" fontId="28" fillId="24" borderId="68" xfId="1" applyFont="1" applyFill="1" applyBorder="1" applyAlignment="1">
      <alignment vertical="center" wrapText="1"/>
    </xf>
    <xf numFmtId="164" fontId="28" fillId="24" borderId="69" xfId="1" applyFont="1" applyFill="1" applyBorder="1" applyAlignment="1">
      <alignment vertical="center" wrapText="1"/>
    </xf>
    <xf numFmtId="164" fontId="28" fillId="24" borderId="70" xfId="1" applyFont="1" applyFill="1" applyBorder="1" applyAlignment="1">
      <alignment vertical="center" wrapText="1"/>
    </xf>
    <xf numFmtId="164" fontId="28" fillId="24" borderId="67" xfId="1" applyFont="1" applyFill="1" applyBorder="1" applyAlignment="1">
      <alignment horizontal="center" vertical="center" wrapText="1"/>
    </xf>
    <xf numFmtId="0" fontId="29" fillId="24" borderId="69" xfId="0" applyFont="1" applyFill="1" applyBorder="1" applyAlignment="1">
      <alignment vertical="center" wrapText="1"/>
    </xf>
    <xf numFmtId="164" fontId="28" fillId="24" borderId="67" xfId="1" applyFont="1" applyFill="1" applyBorder="1" applyAlignment="1">
      <alignment horizontal="left" vertical="center" wrapText="1"/>
    </xf>
    <xf numFmtId="164" fontId="28" fillId="24" borderId="73" xfId="1" applyFont="1" applyFill="1" applyBorder="1" applyAlignment="1">
      <alignment horizontal="center" vertical="center" wrapText="1"/>
    </xf>
    <xf numFmtId="164" fontId="28" fillId="24" borderId="67" xfId="1" applyNumberFormat="1" applyFont="1" applyFill="1" applyBorder="1" applyAlignment="1">
      <alignment vertical="center" wrapText="1"/>
    </xf>
    <xf numFmtId="4" fontId="28" fillId="24" borderId="67" xfId="0" applyNumberFormat="1" applyFont="1" applyFill="1" applyBorder="1" applyAlignment="1">
      <alignment horizontal="center" vertical="center" wrapText="1"/>
    </xf>
    <xf numFmtId="4" fontId="27" fillId="24" borderId="73" xfId="61" applyNumberFormat="1" applyFont="1" applyFill="1" applyBorder="1" applyAlignment="1">
      <alignment wrapText="1"/>
    </xf>
    <xf numFmtId="164" fontId="28" fillId="24" borderId="78" xfId="1" applyFont="1" applyFill="1" applyBorder="1" applyAlignment="1">
      <alignment horizontal="center" vertical="center" wrapText="1"/>
    </xf>
    <xf numFmtId="164" fontId="28" fillId="24" borderId="78" xfId="1" applyNumberFormat="1" applyFont="1" applyFill="1" applyBorder="1" applyAlignment="1">
      <alignment vertical="center" wrapText="1"/>
    </xf>
    <xf numFmtId="164" fontId="28" fillId="24" borderId="85" xfId="1" applyNumberFormat="1" applyFont="1" applyFill="1" applyBorder="1" applyAlignment="1">
      <alignment horizontal="center" vertical="center" wrapText="1"/>
    </xf>
    <xf numFmtId="164" fontId="28" fillId="24" borderId="86" xfId="1" applyNumberFormat="1" applyFont="1" applyFill="1" applyBorder="1" applyAlignment="1">
      <alignment vertical="center" wrapText="1"/>
    </xf>
    <xf numFmtId="164" fontId="27" fillId="24" borderId="20" xfId="1" applyFont="1" applyFill="1" applyBorder="1" applyAlignment="1">
      <alignment horizontal="center" vertical="top" wrapText="1"/>
    </xf>
    <xf numFmtId="164" fontId="28" fillId="24" borderId="16" xfId="1" applyNumberFormat="1" applyFont="1" applyFill="1" applyBorder="1" applyAlignment="1">
      <alignment horizontal="center" vertical="center" wrapText="1"/>
    </xf>
    <xf numFmtId="164" fontId="28" fillId="24" borderId="37" xfId="1" applyNumberFormat="1" applyFont="1" applyFill="1" applyBorder="1" applyAlignment="1">
      <alignment vertical="center" wrapText="1"/>
    </xf>
    <xf numFmtId="164" fontId="28" fillId="24" borderId="67" xfId="0" applyNumberFormat="1" applyFont="1" applyFill="1" applyBorder="1" applyAlignment="1">
      <alignment horizontal="center" vertical="center" wrapText="1"/>
    </xf>
    <xf numFmtId="164" fontId="33" fillId="24" borderId="78" xfId="1" applyNumberFormat="1" applyFont="1" applyFill="1" applyBorder="1" applyAlignment="1">
      <alignment vertical="center" wrapText="1"/>
    </xf>
    <xf numFmtId="164" fontId="27" fillId="24" borderId="41" xfId="1" applyFont="1" applyFill="1" applyBorder="1" applyAlignment="1">
      <alignment horizontal="center" vertical="center"/>
    </xf>
    <xf numFmtId="164" fontId="27" fillId="24" borderId="42" xfId="1" applyFont="1" applyFill="1" applyBorder="1" applyAlignment="1">
      <alignment horizontal="center" vertical="center"/>
    </xf>
    <xf numFmtId="164" fontId="27" fillId="24" borderId="43" xfId="1" applyFont="1" applyFill="1" applyBorder="1" applyAlignment="1">
      <alignment horizontal="center" vertical="center"/>
    </xf>
    <xf numFmtId="0" fontId="27" fillId="24" borderId="5" xfId="0" applyFont="1" applyFill="1" applyBorder="1" applyAlignment="1">
      <alignment horizontal="center" vertical="center"/>
    </xf>
    <xf numFmtId="0" fontId="27" fillId="24" borderId="6" xfId="0" applyFont="1" applyFill="1" applyBorder="1" applyAlignment="1">
      <alignment horizontal="center" vertical="center"/>
    </xf>
    <xf numFmtId="164" fontId="27" fillId="24" borderId="19" xfId="1" applyFont="1" applyFill="1" applyBorder="1" applyAlignment="1">
      <alignment horizontal="center" vertical="center"/>
    </xf>
    <xf numFmtId="0" fontId="27" fillId="24" borderId="74" xfId="0" applyFont="1" applyFill="1" applyBorder="1" applyAlignment="1">
      <alignment horizontal="center" vertical="center" wrapText="1"/>
    </xf>
    <xf numFmtId="0" fontId="27" fillId="24" borderId="75" xfId="0" applyFont="1" applyFill="1" applyBorder="1" applyAlignment="1">
      <alignment horizontal="center" vertical="center" wrapText="1"/>
    </xf>
    <xf numFmtId="0" fontId="27" fillId="24" borderId="72" xfId="0" applyFont="1" applyFill="1" applyBorder="1" applyAlignment="1">
      <alignment horizontal="center" vertical="center" wrapText="1"/>
    </xf>
    <xf numFmtId="0" fontId="27" fillId="24" borderId="21" xfId="0" applyFont="1" applyFill="1" applyBorder="1" applyAlignment="1">
      <alignment horizontal="center" vertical="center" wrapText="1"/>
    </xf>
    <xf numFmtId="0" fontId="27" fillId="24" borderId="71" xfId="0" applyFont="1" applyFill="1" applyBorder="1" applyAlignment="1">
      <alignment horizontal="center" vertical="center" wrapText="1"/>
    </xf>
    <xf numFmtId="0" fontId="27" fillId="24" borderId="40" xfId="0" applyFont="1" applyFill="1" applyBorder="1" applyAlignment="1">
      <alignment horizontal="center" vertical="center" wrapText="1"/>
    </xf>
    <xf numFmtId="165" fontId="27" fillId="24" borderId="21" xfId="0" applyNumberFormat="1" applyFont="1" applyFill="1" applyBorder="1" applyAlignment="1">
      <alignment horizontal="center" vertical="center" wrapText="1"/>
    </xf>
    <xf numFmtId="0" fontId="27" fillId="24" borderId="0" xfId="0" applyFont="1" applyFill="1" applyBorder="1" applyAlignment="1">
      <alignment horizontal="center" vertical="center"/>
    </xf>
    <xf numFmtId="49" fontId="27" fillId="24" borderId="62" xfId="0" applyNumberFormat="1" applyFont="1" applyFill="1" applyBorder="1" applyAlignment="1">
      <alignment horizontal="center" vertical="center" wrapText="1"/>
    </xf>
    <xf numFmtId="49" fontId="27" fillId="24" borderId="81" xfId="0" applyNumberFormat="1" applyFont="1" applyFill="1" applyBorder="1" applyAlignment="1">
      <alignment horizontal="center" vertical="center" wrapText="1"/>
    </xf>
    <xf numFmtId="0" fontId="27" fillId="24" borderId="63" xfId="0" applyFont="1" applyFill="1" applyBorder="1" applyAlignment="1">
      <alignment horizontal="center" vertical="center" wrapText="1"/>
    </xf>
    <xf numFmtId="0" fontId="27" fillId="24" borderId="80" xfId="0" applyFont="1" applyFill="1" applyBorder="1" applyAlignment="1">
      <alignment horizontal="center" vertical="center" wrapText="1"/>
    </xf>
    <xf numFmtId="164" fontId="27" fillId="24" borderId="64" xfId="1" applyFont="1" applyFill="1" applyBorder="1" applyAlignment="1">
      <alignment horizontal="center" vertical="center" wrapText="1"/>
    </xf>
    <xf numFmtId="164" fontId="27" fillId="24" borderId="82" xfId="1" applyFont="1" applyFill="1" applyBorder="1" applyAlignment="1">
      <alignment horizontal="center" vertical="center" wrapText="1"/>
    </xf>
    <xf numFmtId="164" fontId="27" fillId="24" borderId="43" xfId="1" applyFont="1" applyFill="1" applyBorder="1" applyAlignment="1">
      <alignment horizontal="center" vertical="center" wrapText="1"/>
    </xf>
    <xf numFmtId="164" fontId="27" fillId="24" borderId="83" xfId="1" applyFont="1" applyFill="1" applyBorder="1" applyAlignment="1">
      <alignment horizontal="center" vertical="center" wrapText="1"/>
    </xf>
    <xf numFmtId="164" fontId="27" fillId="24" borderId="65" xfId="1" applyFont="1" applyFill="1" applyBorder="1" applyAlignment="1">
      <alignment horizontal="center" vertical="center" wrapText="1"/>
    </xf>
    <xf numFmtId="164" fontId="27" fillId="24" borderId="84" xfId="1" applyFont="1" applyFill="1" applyBorder="1" applyAlignment="1">
      <alignment horizontal="center" vertical="center" wrapText="1"/>
    </xf>
    <xf numFmtId="164" fontId="27" fillId="24" borderId="40" xfId="1" applyFont="1" applyFill="1" applyBorder="1" applyAlignment="1">
      <alignment horizontal="center" vertical="center"/>
    </xf>
    <xf numFmtId="164" fontId="27" fillId="24" borderId="24" xfId="1" applyFont="1" applyFill="1" applyBorder="1" applyAlignment="1">
      <alignment horizontal="center" vertical="center"/>
    </xf>
    <xf numFmtId="0" fontId="30" fillId="24" borderId="18" xfId="0" applyFont="1" applyFill="1" applyBorder="1" applyAlignment="1">
      <alignment horizontal="center" vertical="center" wrapText="1"/>
    </xf>
    <xf numFmtId="0" fontId="30" fillId="24" borderId="3" xfId="0" applyFont="1" applyFill="1" applyBorder="1" applyAlignment="1">
      <alignment horizontal="center" vertical="center" wrapText="1"/>
    </xf>
    <xf numFmtId="0" fontId="27" fillId="24" borderId="5" xfId="0" applyFont="1" applyFill="1" applyBorder="1" applyAlignment="1">
      <alignment horizontal="center" vertical="center" wrapText="1"/>
    </xf>
    <xf numFmtId="0" fontId="27" fillId="24" borderId="6" xfId="0" applyFont="1" applyFill="1" applyBorder="1" applyAlignment="1">
      <alignment horizontal="center" vertical="center" wrapText="1"/>
    </xf>
    <xf numFmtId="0" fontId="27" fillId="24" borderId="48" xfId="0" applyFont="1" applyFill="1" applyBorder="1" applyAlignment="1">
      <alignment horizontal="left" vertical="center"/>
    </xf>
    <xf numFmtId="0" fontId="27" fillId="24" borderId="45" xfId="0" applyFont="1" applyFill="1" applyBorder="1" applyAlignment="1">
      <alignment horizontal="left" vertical="center"/>
    </xf>
    <xf numFmtId="0" fontId="27" fillId="24" borderId="55" xfId="0" applyFont="1" applyFill="1" applyBorder="1" applyAlignment="1">
      <alignment horizontal="left" vertical="center"/>
    </xf>
    <xf numFmtId="0" fontId="27" fillId="24" borderId="57" xfId="0" applyFont="1" applyFill="1" applyBorder="1" applyAlignment="1">
      <alignment horizontal="left" vertical="center"/>
    </xf>
    <xf numFmtId="0" fontId="27" fillId="24" borderId="58" xfId="0" applyFont="1" applyFill="1" applyBorder="1" applyAlignment="1">
      <alignment horizontal="left" vertical="center"/>
    </xf>
    <xf numFmtId="0" fontId="27" fillId="24" borderId="59" xfId="0" applyFont="1" applyFill="1" applyBorder="1" applyAlignment="1">
      <alignment horizontal="left" vertical="center"/>
    </xf>
    <xf numFmtId="0" fontId="27" fillId="24" borderId="46" xfId="0" applyFont="1" applyFill="1" applyBorder="1" applyAlignment="1">
      <alignment horizontal="right" vertical="center" indent="5"/>
    </xf>
    <xf numFmtId="0" fontId="27" fillId="24" borderId="47" xfId="0" applyFont="1" applyFill="1" applyBorder="1" applyAlignment="1">
      <alignment horizontal="right" vertical="center" indent="5"/>
    </xf>
    <xf numFmtId="0" fontId="27" fillId="24" borderId="60" xfId="0" applyFont="1" applyFill="1" applyBorder="1" applyAlignment="1">
      <alignment horizontal="right" vertical="center" indent="5"/>
    </xf>
    <xf numFmtId="0" fontId="27" fillId="24" borderId="48" xfId="0" applyFont="1" applyFill="1" applyBorder="1" applyAlignment="1">
      <alignment horizontal="right" vertical="center" indent="5"/>
    </xf>
    <xf numFmtId="0" fontId="27" fillId="24" borderId="45" xfId="0" applyFont="1" applyFill="1" applyBorder="1" applyAlignment="1">
      <alignment horizontal="right" vertical="center" indent="5"/>
    </xf>
    <xf numFmtId="0" fontId="27" fillId="24" borderId="55" xfId="0" applyFont="1" applyFill="1" applyBorder="1" applyAlignment="1">
      <alignment horizontal="right" vertical="center" indent="5"/>
    </xf>
    <xf numFmtId="0" fontId="27" fillId="24" borderId="49" xfId="0" applyFont="1" applyFill="1" applyBorder="1" applyAlignment="1">
      <alignment horizontal="right" vertical="center" indent="5"/>
    </xf>
    <xf numFmtId="0" fontId="27" fillId="24" borderId="50" xfId="0" applyFont="1" applyFill="1" applyBorder="1" applyAlignment="1">
      <alignment horizontal="right" vertical="center" indent="5"/>
    </xf>
    <xf numFmtId="0" fontId="27" fillId="24" borderId="56" xfId="0" applyFont="1" applyFill="1" applyBorder="1" applyAlignment="1">
      <alignment horizontal="right" vertical="center" indent="5"/>
    </xf>
    <xf numFmtId="0" fontId="32" fillId="24" borderId="0" xfId="0" applyFont="1" applyFill="1" applyBorder="1" applyAlignment="1">
      <alignment horizontal="center" vertical="center"/>
    </xf>
    <xf numFmtId="0" fontId="27" fillId="24" borderId="53" xfId="0" applyFont="1" applyFill="1" applyBorder="1" applyAlignment="1">
      <alignment horizontal="center" vertical="center"/>
    </xf>
    <xf numFmtId="0" fontId="27" fillId="24" borderId="51" xfId="0" applyFont="1" applyFill="1" applyBorder="1" applyAlignment="1">
      <alignment horizontal="left" vertical="center"/>
    </xf>
    <xf numFmtId="0" fontId="27" fillId="24" borderId="52" xfId="0" applyFont="1" applyFill="1" applyBorder="1" applyAlignment="1">
      <alignment horizontal="left" vertical="center"/>
    </xf>
    <xf numFmtId="0" fontId="27" fillId="24" borderId="54" xfId="0" applyFont="1" applyFill="1" applyBorder="1" applyAlignment="1">
      <alignment horizontal="left" vertical="center"/>
    </xf>
    <xf numFmtId="0" fontId="27" fillId="24" borderId="61" xfId="0" applyFont="1" applyFill="1" applyBorder="1" applyAlignment="1">
      <alignment horizontal="center" vertical="center" wrapText="1"/>
    </xf>
    <xf numFmtId="0" fontId="27" fillId="24" borderId="53" xfId="0" applyFont="1" applyFill="1" applyBorder="1" applyAlignment="1">
      <alignment horizontal="center" vertical="center" wrapText="1"/>
    </xf>
  </cellXfs>
  <cellStyles count="103">
    <cellStyle name="20 % - Accent1 2" xfId="4"/>
    <cellStyle name="20 % - Accent1 2 2" xfId="62"/>
    <cellStyle name="20 % - Accent2 2" xfId="5"/>
    <cellStyle name="20 % - Accent2 2 2" xfId="63"/>
    <cellStyle name="20 % - Accent3 2" xfId="6"/>
    <cellStyle name="20 % - Accent3 2 2" xfId="64"/>
    <cellStyle name="20 % - Accent4 2" xfId="7"/>
    <cellStyle name="20 % - Accent4 2 2" xfId="65"/>
    <cellStyle name="20 % - Accent5 2" xfId="8"/>
    <cellStyle name="20 % - Accent6 2" xfId="9"/>
    <cellStyle name="20 % - Accent6 2 2" xfId="66"/>
    <cellStyle name="40 % - Accent1 2" xfId="10"/>
    <cellStyle name="40 % - Accent1 2 2" xfId="67"/>
    <cellStyle name="40 % - Accent2 2" xfId="11"/>
    <cellStyle name="40 % - Accent3 2" xfId="12"/>
    <cellStyle name="40 % - Accent3 2 2" xfId="68"/>
    <cellStyle name="40 % - Accent4 2" xfId="13"/>
    <cellStyle name="40 % - Accent4 2 2" xfId="69"/>
    <cellStyle name="40 % - Accent5 2" xfId="14"/>
    <cellStyle name="40 % - Accent5 2 2" xfId="70"/>
    <cellStyle name="40 % - Accent6 2" xfId="15"/>
    <cellStyle name="40 % - Accent6 2 2" xfId="71"/>
    <cellStyle name="60 % - Accent1 2" xfId="16"/>
    <cellStyle name="60 % - Accent1 2 2" xfId="72"/>
    <cellStyle name="60 % - Accent2 2" xfId="17"/>
    <cellStyle name="60 % - Accent2 2 2" xfId="73"/>
    <cellStyle name="60 % - Accent3 2" xfId="18"/>
    <cellStyle name="60 % - Accent3 2 2" xfId="74"/>
    <cellStyle name="60 % - Accent4 2" xfId="19"/>
    <cellStyle name="60 % - Accent4 2 2" xfId="75"/>
    <cellStyle name="60 % - Accent5 2" xfId="20"/>
    <cellStyle name="60 % - Accent5 2 2" xfId="76"/>
    <cellStyle name="60 % - Accent6 2" xfId="21"/>
    <cellStyle name="60 % - Accent6 2 2" xfId="77"/>
    <cellStyle name="Accent1 2" xfId="22"/>
    <cellStyle name="Accent1 2 2" xfId="78"/>
    <cellStyle name="Accent2 2" xfId="23"/>
    <cellStyle name="Accent2 2 2" xfId="79"/>
    <cellStyle name="Accent3 2" xfId="24"/>
    <cellStyle name="Accent3 2 2" xfId="80"/>
    <cellStyle name="Accent4 2" xfId="25"/>
    <cellStyle name="Accent4 2 2" xfId="81"/>
    <cellStyle name="Accent5 2" xfId="26"/>
    <cellStyle name="Accent6 2" xfId="27"/>
    <cellStyle name="Accent6 2 2" xfId="82"/>
    <cellStyle name="Avertissement 2" xfId="28"/>
    <cellStyle name="Calcul 2" xfId="29"/>
    <cellStyle name="Calcul 2 2" xfId="83"/>
    <cellStyle name="Cellule liée 2" xfId="30"/>
    <cellStyle name="Cellule liée 2 2" xfId="84"/>
    <cellStyle name="Commentaire 2" xfId="31"/>
    <cellStyle name="Commentaire 2 2" xfId="85"/>
    <cellStyle name="Entrée 2" xfId="32"/>
    <cellStyle name="Entrée 2 2" xfId="86"/>
    <cellStyle name="Euro" xfId="87"/>
    <cellStyle name="Euro 2" xfId="88"/>
    <cellStyle name="Euro 3" xfId="89"/>
    <cellStyle name="Euro 4" xfId="90"/>
    <cellStyle name="Euro 5" xfId="91"/>
    <cellStyle name="Insatisfaisant 2" xfId="33"/>
    <cellStyle name="Insatisfaisant 2 2" xfId="92"/>
    <cellStyle name="Milliers" xfId="1" builtinId="3"/>
    <cellStyle name="Milliers 2" xfId="34"/>
    <cellStyle name="Milliers 2 2" xfId="35"/>
    <cellStyle name="Milliers 2 2 2" xfId="36"/>
    <cellStyle name="Milliers 3" xfId="37"/>
    <cellStyle name="Milliers 3 2" xfId="38"/>
    <cellStyle name="Neutre 2" xfId="39"/>
    <cellStyle name="Neutre 2 2" xfId="93"/>
    <cellStyle name="Normal" xfId="0" builtinId="0"/>
    <cellStyle name="Normal 2" xfId="40"/>
    <cellStyle name="Normal 2 2" xfId="41"/>
    <cellStyle name="Normal 2 2 2" xfId="42"/>
    <cellStyle name="Normal 2 2 2 2" xfId="43"/>
    <cellStyle name="Normal 2 3" xfId="44"/>
    <cellStyle name="Normal 27" xfId="58"/>
    <cellStyle name="Normal 3" xfId="45"/>
    <cellStyle name="Normal 3 2" xfId="46"/>
    <cellStyle name="Normal 3 2 2" xfId="47"/>
    <cellStyle name="Normal 4" xfId="2"/>
    <cellStyle name="Normal 5" xfId="94"/>
    <cellStyle name="Normal 6" xfId="61"/>
    <cellStyle name="Normal 7" xfId="60"/>
    <cellStyle name="Normal_attachement de DP N°10" xfId="3"/>
    <cellStyle name="Normal_Bord D.R.I.K 30.08.05" xfId="59"/>
    <cellStyle name="Satisfaisant 2" xfId="48"/>
    <cellStyle name="Satisfaisant 2 2" xfId="95"/>
    <cellStyle name="Sortie 2" xfId="49"/>
    <cellStyle name="Sortie 2 2" xfId="96"/>
    <cellStyle name="Texte explicatif 2" xfId="50"/>
    <cellStyle name="Titre 2" xfId="51"/>
    <cellStyle name="Titre 2 2" xfId="97"/>
    <cellStyle name="Titre 1 2" xfId="52"/>
    <cellStyle name="Titre 1 2 2" xfId="98"/>
    <cellStyle name="Titre 2 2" xfId="53"/>
    <cellStyle name="Titre 2 2 2" xfId="99"/>
    <cellStyle name="Titre 3 2" xfId="54"/>
    <cellStyle name="Titre 3 2 2" xfId="100"/>
    <cellStyle name="Titre 4 2" xfId="55"/>
    <cellStyle name="Titre 4 2 2" xfId="101"/>
    <cellStyle name="Total 2" xfId="56"/>
    <cellStyle name="Total 2 2" xfId="102"/>
    <cellStyle name="Vérification 2" xfId="57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DG1672"/>
  <sheetViews>
    <sheetView showZeros="0" tabSelected="1" topLeftCell="A4" zoomScaleNormal="100" zoomScaleSheetLayoutView="93" workbookViewId="0">
      <selection activeCell="E7" sqref="E7"/>
    </sheetView>
  </sheetViews>
  <sheetFormatPr baseColWidth="10" defaultColWidth="11.42578125" defaultRowHeight="16.5" x14ac:dyDescent="0.25"/>
  <cols>
    <col min="1" max="1" width="10.140625" style="23" customWidth="1"/>
    <col min="2" max="2" width="62.140625" style="138" customWidth="1"/>
    <col min="3" max="3" width="9.28515625" style="139" customWidth="1"/>
    <col min="4" max="4" width="19.85546875" style="37" customWidth="1"/>
    <col min="5" max="5" width="19" style="140" customWidth="1"/>
    <col min="6" max="6" width="23.85546875" style="141" customWidth="1"/>
    <col min="7" max="7" width="17.85546875" style="141" customWidth="1"/>
    <col min="8" max="8" width="15.42578125" style="1" customWidth="1"/>
    <col min="9" max="9" width="32.28515625" style="1" customWidth="1"/>
    <col min="10" max="10" width="17.5703125" style="1" bestFit="1" customWidth="1"/>
    <col min="11" max="16384" width="11.42578125" style="1"/>
  </cols>
  <sheetData>
    <row r="1" spans="1:8" x14ac:dyDescent="0.25">
      <c r="A1" s="212" t="s">
        <v>52</v>
      </c>
      <c r="B1" s="212"/>
      <c r="C1" s="212"/>
      <c r="D1" s="212"/>
      <c r="E1" s="212"/>
      <c r="F1" s="212"/>
      <c r="G1" s="18"/>
    </row>
    <row r="2" spans="1:8" x14ac:dyDescent="0.25">
      <c r="A2" s="212" t="s">
        <v>60</v>
      </c>
      <c r="B2" s="212"/>
      <c r="C2" s="212"/>
      <c r="D2" s="212"/>
      <c r="E2" s="212"/>
      <c r="F2" s="212"/>
      <c r="G2" s="18"/>
    </row>
    <row r="3" spans="1:8" ht="17.25" thickBot="1" x14ac:dyDescent="0.3">
      <c r="A3" s="212"/>
      <c r="B3" s="212"/>
      <c r="C3" s="212"/>
      <c r="D3" s="212"/>
      <c r="E3" s="212"/>
      <c r="F3" s="212"/>
      <c r="G3" s="18"/>
    </row>
    <row r="4" spans="1:8" x14ac:dyDescent="0.25">
      <c r="A4" s="213" t="s">
        <v>0</v>
      </c>
      <c r="B4" s="215" t="s">
        <v>1</v>
      </c>
      <c r="C4" s="217" t="s">
        <v>2</v>
      </c>
      <c r="D4" s="217" t="s">
        <v>35</v>
      </c>
      <c r="E4" s="219" t="s">
        <v>928</v>
      </c>
      <c r="F4" s="221" t="s">
        <v>929</v>
      </c>
      <c r="G4" s="35"/>
    </row>
    <row r="5" spans="1:8" ht="17.25" thickBot="1" x14ac:dyDescent="0.3">
      <c r="A5" s="214"/>
      <c r="B5" s="216"/>
      <c r="C5" s="218"/>
      <c r="D5" s="218"/>
      <c r="E5" s="220"/>
      <c r="F5" s="222"/>
      <c r="G5" s="35"/>
    </row>
    <row r="6" spans="1:8" x14ac:dyDescent="0.25">
      <c r="A6" s="223" t="s">
        <v>835</v>
      </c>
      <c r="B6" s="224"/>
      <c r="C6" s="100"/>
      <c r="D6" s="101"/>
      <c r="E6" s="76"/>
      <c r="F6" s="177"/>
      <c r="G6" s="36"/>
    </row>
    <row r="7" spans="1:8" x14ac:dyDescent="0.25">
      <c r="A7" s="146"/>
      <c r="B7" s="6" t="s">
        <v>3</v>
      </c>
      <c r="C7" s="7"/>
      <c r="E7" s="38"/>
      <c r="F7" s="178"/>
      <c r="G7" s="145"/>
    </row>
    <row r="8" spans="1:8" x14ac:dyDescent="0.25">
      <c r="A8" s="9">
        <v>101</v>
      </c>
      <c r="B8" s="25" t="s">
        <v>812</v>
      </c>
      <c r="C8" s="11"/>
      <c r="E8" s="38"/>
      <c r="F8" s="178"/>
      <c r="G8" s="36"/>
    </row>
    <row r="9" spans="1:8" x14ac:dyDescent="0.25">
      <c r="A9" s="9"/>
      <c r="B9" s="39" t="s">
        <v>4</v>
      </c>
      <c r="C9" s="11" t="s">
        <v>5</v>
      </c>
      <c r="D9" s="37">
        <f>19790+45755</f>
        <v>65545</v>
      </c>
      <c r="E9" s="38"/>
      <c r="F9" s="178"/>
      <c r="G9" s="36"/>
      <c r="H9" s="33"/>
    </row>
    <row r="10" spans="1:8" x14ac:dyDescent="0.25">
      <c r="A10" s="9">
        <f>A8+1</f>
        <v>102</v>
      </c>
      <c r="B10" s="25" t="s">
        <v>61</v>
      </c>
      <c r="C10" s="11"/>
      <c r="E10" s="38"/>
      <c r="F10" s="178"/>
      <c r="G10" s="36"/>
      <c r="H10" s="33"/>
    </row>
    <row r="11" spans="1:8" x14ac:dyDescent="0.25">
      <c r="A11" s="9"/>
      <c r="B11" s="40" t="s">
        <v>6</v>
      </c>
      <c r="C11" s="11" t="s">
        <v>7</v>
      </c>
      <c r="D11" s="37">
        <v>10860</v>
      </c>
      <c r="E11" s="38"/>
      <c r="F11" s="178"/>
      <c r="G11" s="36"/>
      <c r="H11" s="33"/>
    </row>
    <row r="12" spans="1:8" ht="31.5" x14ac:dyDescent="0.25">
      <c r="A12" s="9">
        <f>A10+1</f>
        <v>103</v>
      </c>
      <c r="B12" s="25" t="s">
        <v>62</v>
      </c>
      <c r="C12" s="11"/>
      <c r="E12" s="38"/>
      <c r="F12" s="178"/>
      <c r="G12" s="36"/>
      <c r="H12" s="33"/>
    </row>
    <row r="13" spans="1:8" x14ac:dyDescent="0.25">
      <c r="A13" s="9"/>
      <c r="B13" s="40" t="s">
        <v>6</v>
      </c>
      <c r="C13" s="11" t="s">
        <v>7</v>
      </c>
      <c r="D13" s="37">
        <v>12425</v>
      </c>
      <c r="E13" s="38"/>
      <c r="F13" s="178"/>
      <c r="G13" s="36"/>
      <c r="H13" s="33"/>
    </row>
    <row r="14" spans="1:8" x14ac:dyDescent="0.25">
      <c r="A14" s="9">
        <f>A12+1</f>
        <v>104</v>
      </c>
      <c r="B14" s="25" t="s">
        <v>63</v>
      </c>
      <c r="C14" s="11"/>
      <c r="E14" s="38"/>
      <c r="F14" s="178"/>
      <c r="G14" s="36"/>
      <c r="H14" s="33"/>
    </row>
    <row r="15" spans="1:8" x14ac:dyDescent="0.25">
      <c r="A15" s="9"/>
      <c r="B15" s="40" t="s">
        <v>6</v>
      </c>
      <c r="C15" s="11" t="s">
        <v>7</v>
      </c>
      <c r="D15" s="37">
        <v>13575</v>
      </c>
      <c r="E15" s="38"/>
      <c r="F15" s="178"/>
      <c r="G15" s="36"/>
      <c r="H15" s="33"/>
    </row>
    <row r="16" spans="1:8" x14ac:dyDescent="0.25">
      <c r="A16" s="147"/>
      <c r="B16" s="8" t="s">
        <v>8</v>
      </c>
      <c r="C16" s="41"/>
      <c r="D16" s="42"/>
      <c r="E16" s="38"/>
      <c r="F16" s="178"/>
      <c r="G16" s="36"/>
      <c r="H16" s="33"/>
    </row>
    <row r="17" spans="1:8" x14ac:dyDescent="0.25">
      <c r="A17" s="9">
        <f>A14+1</f>
        <v>105</v>
      </c>
      <c r="B17" s="25" t="s">
        <v>9</v>
      </c>
      <c r="C17" s="11"/>
      <c r="E17" s="38"/>
      <c r="F17" s="178"/>
      <c r="G17" s="36"/>
      <c r="H17" s="33"/>
    </row>
    <row r="18" spans="1:8" x14ac:dyDescent="0.25">
      <c r="A18" s="9"/>
      <c r="B18" s="40" t="s">
        <v>10</v>
      </c>
      <c r="C18" s="11" t="s">
        <v>7</v>
      </c>
      <c r="D18" s="37">
        <v>290</v>
      </c>
      <c r="E18" s="38"/>
      <c r="F18" s="178"/>
      <c r="G18" s="36"/>
      <c r="H18" s="33"/>
    </row>
    <row r="19" spans="1:8" x14ac:dyDescent="0.25">
      <c r="A19" s="9">
        <f>A17+1</f>
        <v>106</v>
      </c>
      <c r="B19" s="25" t="s">
        <v>11</v>
      </c>
      <c r="C19" s="11"/>
      <c r="E19" s="38"/>
      <c r="F19" s="178"/>
      <c r="G19" s="36"/>
      <c r="H19" s="33"/>
    </row>
    <row r="20" spans="1:8" x14ac:dyDescent="0.25">
      <c r="A20" s="9"/>
      <c r="B20" s="40" t="s">
        <v>10</v>
      </c>
      <c r="C20" s="11" t="s">
        <v>7</v>
      </c>
      <c r="D20" s="37">
        <v>4800</v>
      </c>
      <c r="E20" s="38"/>
      <c r="F20" s="178"/>
      <c r="G20" s="36"/>
      <c r="H20" s="33"/>
    </row>
    <row r="21" spans="1:8" x14ac:dyDescent="0.25">
      <c r="A21" s="9">
        <f>A19+1</f>
        <v>107</v>
      </c>
      <c r="B21" s="25" t="s">
        <v>64</v>
      </c>
      <c r="C21" s="11"/>
      <c r="E21" s="38"/>
      <c r="F21" s="178"/>
      <c r="G21" s="36"/>
      <c r="H21" s="33"/>
    </row>
    <row r="22" spans="1:8" x14ac:dyDescent="0.25">
      <c r="A22" s="9"/>
      <c r="B22" s="40" t="s">
        <v>6</v>
      </c>
      <c r="C22" s="11" t="s">
        <v>7</v>
      </c>
      <c r="D22" s="37">
        <v>1760</v>
      </c>
      <c r="E22" s="38"/>
      <c r="F22" s="178"/>
      <c r="G22" s="36"/>
      <c r="H22" s="33"/>
    </row>
    <row r="23" spans="1:8" x14ac:dyDescent="0.25">
      <c r="A23" s="9">
        <f>A21+1</f>
        <v>108</v>
      </c>
      <c r="B23" s="25" t="s">
        <v>39</v>
      </c>
      <c r="C23" s="11"/>
      <c r="E23" s="38"/>
      <c r="F23" s="178"/>
      <c r="G23" s="36"/>
      <c r="H23" s="33"/>
    </row>
    <row r="24" spans="1:8" x14ac:dyDescent="0.25">
      <c r="A24" s="9"/>
      <c r="B24" s="39" t="s">
        <v>4</v>
      </c>
      <c r="C24" s="11" t="s">
        <v>5</v>
      </c>
      <c r="D24" s="37">
        <v>1650</v>
      </c>
      <c r="E24" s="38"/>
      <c r="F24" s="178"/>
      <c r="G24" s="36"/>
      <c r="H24" s="33"/>
    </row>
    <row r="25" spans="1:8" x14ac:dyDescent="0.25">
      <c r="A25" s="148"/>
      <c r="B25" s="43" t="s">
        <v>65</v>
      </c>
      <c r="C25" s="11"/>
      <c r="E25" s="38"/>
      <c r="F25" s="178"/>
      <c r="G25" s="36"/>
      <c r="H25" s="33"/>
    </row>
    <row r="26" spans="1:8" x14ac:dyDescent="0.25">
      <c r="A26" s="9">
        <f>+A23+1</f>
        <v>109</v>
      </c>
      <c r="B26" s="44" t="s">
        <v>12</v>
      </c>
      <c r="C26" s="11"/>
      <c r="E26" s="38"/>
      <c r="F26" s="178"/>
      <c r="G26" s="36"/>
      <c r="H26" s="33"/>
    </row>
    <row r="27" spans="1:8" x14ac:dyDescent="0.25">
      <c r="A27" s="9"/>
      <c r="B27" s="40" t="s">
        <v>6</v>
      </c>
      <c r="C27" s="11" t="s">
        <v>7</v>
      </c>
      <c r="D27" s="37">
        <v>4260</v>
      </c>
      <c r="E27" s="38"/>
      <c r="F27" s="178"/>
      <c r="G27" s="36"/>
      <c r="H27" s="33"/>
    </row>
    <row r="28" spans="1:8" x14ac:dyDescent="0.25">
      <c r="A28" s="9">
        <f>A26+1</f>
        <v>110</v>
      </c>
      <c r="B28" s="25" t="s">
        <v>66</v>
      </c>
      <c r="C28" s="11"/>
      <c r="E28" s="38"/>
      <c r="F28" s="178"/>
      <c r="G28" s="36"/>
      <c r="H28" s="33"/>
    </row>
    <row r="29" spans="1:8" x14ac:dyDescent="0.25">
      <c r="A29" s="9"/>
      <c r="B29" s="40" t="s">
        <v>13</v>
      </c>
      <c r="C29" s="11" t="s">
        <v>14</v>
      </c>
      <c r="D29" s="37">
        <v>362100</v>
      </c>
      <c r="E29" s="38"/>
      <c r="F29" s="178"/>
      <c r="G29" s="36"/>
      <c r="H29" s="33"/>
    </row>
    <row r="30" spans="1:8" x14ac:dyDescent="0.25">
      <c r="A30" s="148"/>
      <c r="B30" s="8" t="s">
        <v>67</v>
      </c>
      <c r="C30" s="41"/>
      <c r="D30" s="42"/>
      <c r="E30" s="38"/>
      <c r="F30" s="178"/>
      <c r="G30" s="36"/>
      <c r="H30" s="33"/>
    </row>
    <row r="31" spans="1:8" x14ac:dyDescent="0.25">
      <c r="A31" s="9">
        <f>1+A28</f>
        <v>111</v>
      </c>
      <c r="B31" s="25" t="s">
        <v>55</v>
      </c>
      <c r="C31" s="11"/>
      <c r="E31" s="38"/>
      <c r="F31" s="178"/>
      <c r="G31" s="36"/>
      <c r="H31" s="33"/>
    </row>
    <row r="32" spans="1:8" x14ac:dyDescent="0.25">
      <c r="A32" s="9"/>
      <c r="B32" s="40" t="s">
        <v>15</v>
      </c>
      <c r="C32" s="11" t="s">
        <v>16</v>
      </c>
      <c r="D32" s="37">
        <v>635</v>
      </c>
      <c r="E32" s="38"/>
      <c r="F32" s="178"/>
      <c r="G32" s="36"/>
      <c r="H32" s="33"/>
    </row>
    <row r="33" spans="1:8" x14ac:dyDescent="0.25">
      <c r="A33" s="9">
        <f>A31+1</f>
        <v>112</v>
      </c>
      <c r="B33" s="25" t="s">
        <v>56</v>
      </c>
      <c r="C33" s="11"/>
      <c r="E33" s="38"/>
      <c r="F33" s="178"/>
      <c r="G33" s="36"/>
      <c r="H33" s="33"/>
    </row>
    <row r="34" spans="1:8" x14ac:dyDescent="0.25">
      <c r="A34" s="9"/>
      <c r="B34" s="40" t="s">
        <v>15</v>
      </c>
      <c r="C34" s="11" t="s">
        <v>16</v>
      </c>
      <c r="D34" s="37">
        <v>860</v>
      </c>
      <c r="E34" s="38"/>
      <c r="F34" s="178"/>
      <c r="G34" s="36"/>
      <c r="H34" s="33"/>
    </row>
    <row r="35" spans="1:8" x14ac:dyDescent="0.25">
      <c r="A35" s="9">
        <f>A33+1</f>
        <v>113</v>
      </c>
      <c r="B35" s="25" t="s">
        <v>68</v>
      </c>
      <c r="C35" s="11"/>
      <c r="E35" s="38"/>
      <c r="F35" s="178"/>
      <c r="G35" s="36"/>
      <c r="H35" s="33"/>
    </row>
    <row r="36" spans="1:8" x14ac:dyDescent="0.25">
      <c r="A36" s="9"/>
      <c r="B36" s="40" t="s">
        <v>17</v>
      </c>
      <c r="C36" s="11" t="s">
        <v>18</v>
      </c>
      <c r="D36" s="37">
        <v>226</v>
      </c>
      <c r="E36" s="38"/>
      <c r="F36" s="178"/>
      <c r="G36" s="36"/>
      <c r="H36" s="33"/>
    </row>
    <row r="37" spans="1:8" x14ac:dyDescent="0.25">
      <c r="A37" s="9">
        <f>A35+1</f>
        <v>114</v>
      </c>
      <c r="B37" s="25" t="s">
        <v>163</v>
      </c>
      <c r="C37" s="11"/>
      <c r="E37" s="38"/>
      <c r="F37" s="178"/>
      <c r="G37" s="36"/>
      <c r="H37" s="33"/>
    </row>
    <row r="38" spans="1:8" x14ac:dyDescent="0.25">
      <c r="A38" s="9"/>
      <c r="B38" s="40" t="s">
        <v>17</v>
      </c>
      <c r="C38" s="11" t="s">
        <v>18</v>
      </c>
      <c r="D38" s="37">
        <v>10</v>
      </c>
      <c r="E38" s="38"/>
      <c r="F38" s="178"/>
      <c r="G38" s="143"/>
      <c r="H38" s="33"/>
    </row>
    <row r="39" spans="1:8" x14ac:dyDescent="0.25">
      <c r="A39" s="9">
        <f>A37+1</f>
        <v>115</v>
      </c>
      <c r="B39" s="25" t="s">
        <v>69</v>
      </c>
      <c r="C39" s="11"/>
      <c r="E39" s="38"/>
      <c r="F39" s="178"/>
      <c r="G39" s="36"/>
      <c r="H39" s="33"/>
    </row>
    <row r="40" spans="1:8" x14ac:dyDescent="0.25">
      <c r="A40" s="9"/>
      <c r="B40" s="40" t="s">
        <v>17</v>
      </c>
      <c r="C40" s="11" t="s">
        <v>18</v>
      </c>
      <c r="D40" s="37">
        <v>4</v>
      </c>
      <c r="E40" s="38"/>
      <c r="F40" s="178"/>
      <c r="G40" s="36"/>
      <c r="H40" s="33"/>
    </row>
    <row r="41" spans="1:8" x14ac:dyDescent="0.25">
      <c r="A41" s="9">
        <f>A39+1</f>
        <v>116</v>
      </c>
      <c r="B41" s="25" t="s">
        <v>70</v>
      </c>
      <c r="C41" s="11"/>
      <c r="E41" s="38"/>
      <c r="F41" s="178"/>
      <c r="G41" s="36"/>
      <c r="H41" s="33"/>
    </row>
    <row r="42" spans="1:8" x14ac:dyDescent="0.25">
      <c r="A42" s="9"/>
      <c r="B42" s="40" t="s">
        <v>17</v>
      </c>
      <c r="C42" s="11" t="s">
        <v>18</v>
      </c>
      <c r="D42" s="37">
        <v>3</v>
      </c>
      <c r="E42" s="38"/>
      <c r="F42" s="178"/>
      <c r="G42" s="36"/>
      <c r="H42" s="33"/>
    </row>
    <row r="43" spans="1:8" x14ac:dyDescent="0.25">
      <c r="A43" s="9">
        <f>A41+1</f>
        <v>117</v>
      </c>
      <c r="B43" s="25" t="s">
        <v>71</v>
      </c>
      <c r="C43" s="11"/>
      <c r="E43" s="38"/>
      <c r="F43" s="178"/>
      <c r="G43" s="36"/>
      <c r="H43" s="33"/>
    </row>
    <row r="44" spans="1:8" x14ac:dyDescent="0.25">
      <c r="A44" s="9"/>
      <c r="B44" s="40" t="s">
        <v>15</v>
      </c>
      <c r="C44" s="11" t="s">
        <v>16</v>
      </c>
      <c r="D44" s="37">
        <v>85</v>
      </c>
      <c r="E44" s="38"/>
      <c r="F44" s="178"/>
      <c r="G44" s="36"/>
      <c r="H44" s="33"/>
    </row>
    <row r="45" spans="1:8" x14ac:dyDescent="0.25">
      <c r="A45" s="9">
        <f>A43+1</f>
        <v>118</v>
      </c>
      <c r="B45" s="25" t="s">
        <v>58</v>
      </c>
      <c r="C45" s="11"/>
      <c r="E45" s="38"/>
      <c r="F45" s="178"/>
      <c r="G45" s="36"/>
      <c r="H45" s="33"/>
    </row>
    <row r="46" spans="1:8" x14ac:dyDescent="0.25">
      <c r="A46" s="9"/>
      <c r="B46" s="40" t="s">
        <v>15</v>
      </c>
      <c r="C46" s="11" t="s">
        <v>16</v>
      </c>
      <c r="D46" s="37">
        <v>15</v>
      </c>
      <c r="E46" s="38"/>
      <c r="F46" s="178"/>
      <c r="G46" s="36"/>
      <c r="H46" s="33"/>
    </row>
    <row r="47" spans="1:8" x14ac:dyDescent="0.25">
      <c r="A47" s="148"/>
      <c r="B47" s="8" t="s">
        <v>72</v>
      </c>
      <c r="C47" s="41"/>
      <c r="D47" s="42"/>
      <c r="E47" s="38"/>
      <c r="F47" s="178"/>
      <c r="G47" s="36"/>
      <c r="H47" s="33"/>
    </row>
    <row r="48" spans="1:8" x14ac:dyDescent="0.25">
      <c r="A48" s="9">
        <f>A45+1</f>
        <v>119</v>
      </c>
      <c r="B48" s="44" t="s">
        <v>19</v>
      </c>
      <c r="C48" s="11"/>
      <c r="E48" s="38"/>
      <c r="F48" s="178"/>
      <c r="G48" s="36"/>
      <c r="H48" s="33"/>
    </row>
    <row r="49" spans="1:8" x14ac:dyDescent="0.25">
      <c r="A49" s="9"/>
      <c r="B49" s="45" t="s">
        <v>4</v>
      </c>
      <c r="C49" s="11" t="s">
        <v>5</v>
      </c>
      <c r="D49" s="37">
        <v>13750</v>
      </c>
      <c r="E49" s="38"/>
      <c r="F49" s="178"/>
      <c r="G49" s="36"/>
      <c r="H49" s="33"/>
    </row>
    <row r="50" spans="1:8" ht="31.5" x14ac:dyDescent="0.25">
      <c r="A50" s="9">
        <f>A48+1</f>
        <v>120</v>
      </c>
      <c r="B50" s="25" t="s">
        <v>878</v>
      </c>
      <c r="C50" s="11"/>
      <c r="E50" s="38"/>
      <c r="F50" s="178"/>
      <c r="G50" s="36"/>
      <c r="H50" s="33"/>
    </row>
    <row r="51" spans="1:8" x14ac:dyDescent="0.25">
      <c r="A51" s="9"/>
      <c r="B51" s="39" t="s">
        <v>4</v>
      </c>
      <c r="C51" s="11" t="s">
        <v>5</v>
      </c>
      <c r="D51" s="37">
        <v>10915</v>
      </c>
      <c r="E51" s="38"/>
      <c r="F51" s="178"/>
      <c r="G51" s="36"/>
      <c r="H51" s="33"/>
    </row>
    <row r="52" spans="1:8" ht="31.5" x14ac:dyDescent="0.25">
      <c r="A52" s="9">
        <f>A50+1</f>
        <v>121</v>
      </c>
      <c r="B52" s="25" t="s">
        <v>879</v>
      </c>
      <c r="C52" s="11"/>
      <c r="E52" s="38"/>
      <c r="F52" s="178"/>
      <c r="G52" s="36"/>
      <c r="H52" s="33"/>
    </row>
    <row r="53" spans="1:8" x14ac:dyDescent="0.25">
      <c r="A53" s="9"/>
      <c r="B53" s="39" t="s">
        <v>4</v>
      </c>
      <c r="C53" s="11" t="s">
        <v>5</v>
      </c>
      <c r="D53" s="37">
        <v>3100</v>
      </c>
      <c r="E53" s="38"/>
      <c r="F53" s="178"/>
      <c r="G53" s="36"/>
      <c r="H53" s="33"/>
    </row>
    <row r="54" spans="1:8" x14ac:dyDescent="0.25">
      <c r="A54" s="9">
        <f>A52+1</f>
        <v>122</v>
      </c>
      <c r="B54" s="25" t="s">
        <v>269</v>
      </c>
      <c r="C54" s="11"/>
      <c r="E54" s="38"/>
      <c r="F54" s="178"/>
      <c r="G54" s="36"/>
      <c r="H54" s="33"/>
    </row>
    <row r="55" spans="1:8" x14ac:dyDescent="0.25">
      <c r="A55" s="9"/>
      <c r="B55" s="39" t="s">
        <v>4</v>
      </c>
      <c r="C55" s="11" t="s">
        <v>5</v>
      </c>
      <c r="D55" s="37">
        <v>70</v>
      </c>
      <c r="E55" s="38"/>
      <c r="F55" s="178"/>
      <c r="G55" s="36"/>
      <c r="H55" s="33"/>
    </row>
    <row r="56" spans="1:8" x14ac:dyDescent="0.25">
      <c r="A56" s="148"/>
      <c r="B56" s="8" t="s">
        <v>20</v>
      </c>
      <c r="C56" s="41"/>
      <c r="D56" s="42"/>
      <c r="E56" s="38"/>
      <c r="F56" s="178"/>
      <c r="G56" s="36"/>
      <c r="H56" s="33"/>
    </row>
    <row r="57" spans="1:8" x14ac:dyDescent="0.25">
      <c r="A57" s="9">
        <f>A54+1</f>
        <v>123</v>
      </c>
      <c r="B57" s="44" t="s">
        <v>21</v>
      </c>
      <c r="C57" s="11"/>
      <c r="E57" s="38"/>
      <c r="F57" s="178"/>
      <c r="G57" s="36"/>
      <c r="H57" s="33"/>
    </row>
    <row r="58" spans="1:8" x14ac:dyDescent="0.25">
      <c r="A58" s="9"/>
      <c r="B58" s="40" t="s">
        <v>589</v>
      </c>
      <c r="C58" s="11" t="s">
        <v>7</v>
      </c>
      <c r="D58" s="37">
        <v>4950</v>
      </c>
      <c r="E58" s="38"/>
      <c r="F58" s="178"/>
      <c r="G58" s="36"/>
      <c r="H58" s="33"/>
    </row>
    <row r="59" spans="1:8" x14ac:dyDescent="0.25">
      <c r="A59" s="9">
        <f>A57+1</f>
        <v>124</v>
      </c>
      <c r="B59" s="44" t="s">
        <v>73</v>
      </c>
      <c r="C59" s="11"/>
      <c r="E59" s="38"/>
      <c r="F59" s="178"/>
      <c r="G59" s="36"/>
      <c r="H59" s="33"/>
    </row>
    <row r="60" spans="1:8" x14ac:dyDescent="0.25">
      <c r="A60" s="9"/>
      <c r="B60" s="40" t="s">
        <v>6</v>
      </c>
      <c r="C60" s="11" t="s">
        <v>7</v>
      </c>
      <c r="D60" s="37">
        <v>70</v>
      </c>
      <c r="E60" s="38"/>
      <c r="F60" s="178"/>
      <c r="G60" s="36"/>
      <c r="H60" s="33"/>
    </row>
    <row r="61" spans="1:8" x14ac:dyDescent="0.25">
      <c r="A61" s="9">
        <f>A59+1</f>
        <v>125</v>
      </c>
      <c r="B61" s="25" t="s">
        <v>74</v>
      </c>
      <c r="C61" s="11"/>
      <c r="E61" s="38"/>
      <c r="F61" s="178"/>
      <c r="G61" s="36"/>
      <c r="H61" s="33"/>
    </row>
    <row r="62" spans="1:8" x14ac:dyDescent="0.25">
      <c r="A62" s="9"/>
      <c r="B62" s="40" t="s">
        <v>13</v>
      </c>
      <c r="C62" s="11" t="s">
        <v>14</v>
      </c>
      <c r="D62" s="37">
        <v>690300</v>
      </c>
      <c r="E62" s="38"/>
      <c r="F62" s="178"/>
      <c r="G62" s="36"/>
      <c r="H62" s="33"/>
    </row>
    <row r="63" spans="1:8" ht="33" x14ac:dyDescent="0.25">
      <c r="A63" s="148"/>
      <c r="B63" s="10" t="s">
        <v>79</v>
      </c>
      <c r="C63" s="20"/>
      <c r="E63" s="38"/>
      <c r="F63" s="178"/>
      <c r="G63" s="36"/>
      <c r="H63" s="33"/>
    </row>
    <row r="64" spans="1:8" x14ac:dyDescent="0.25">
      <c r="A64" s="9">
        <f>A61+1</f>
        <v>126</v>
      </c>
      <c r="B64" s="25" t="s">
        <v>75</v>
      </c>
      <c r="C64" s="11"/>
      <c r="E64" s="38"/>
      <c r="F64" s="178"/>
      <c r="G64" s="36"/>
      <c r="H64" s="33"/>
    </row>
    <row r="65" spans="1:10" x14ac:dyDescent="0.25">
      <c r="A65" s="9"/>
      <c r="B65" s="39" t="s">
        <v>4</v>
      </c>
      <c r="C65" s="11" t="s">
        <v>5</v>
      </c>
      <c r="D65" s="37">
        <f>5325+300</f>
        <v>5625</v>
      </c>
      <c r="E65" s="38"/>
      <c r="F65" s="178"/>
      <c r="G65" s="36"/>
      <c r="H65" s="33"/>
    </row>
    <row r="66" spans="1:10" x14ac:dyDescent="0.25">
      <c r="A66" s="9">
        <f>A64+1</f>
        <v>127</v>
      </c>
      <c r="B66" s="25" t="s">
        <v>76</v>
      </c>
      <c r="C66" s="11"/>
      <c r="E66" s="38"/>
      <c r="F66" s="178"/>
      <c r="G66" s="36"/>
      <c r="H66" s="33"/>
    </row>
    <row r="67" spans="1:10" x14ac:dyDescent="0.25">
      <c r="A67" s="9"/>
      <c r="B67" s="39" t="s">
        <v>4</v>
      </c>
      <c r="C67" s="11" t="s">
        <v>5</v>
      </c>
      <c r="D67" s="37">
        <v>3205</v>
      </c>
      <c r="E67" s="38"/>
      <c r="F67" s="178"/>
      <c r="G67" s="36"/>
      <c r="H67" s="33"/>
    </row>
    <row r="68" spans="1:10" x14ac:dyDescent="0.25">
      <c r="A68" s="9">
        <f>A66+1</f>
        <v>128</v>
      </c>
      <c r="B68" s="25" t="s">
        <v>880</v>
      </c>
      <c r="C68" s="11"/>
      <c r="E68" s="38"/>
      <c r="F68" s="178"/>
      <c r="G68" s="36"/>
      <c r="H68" s="33"/>
    </row>
    <row r="69" spans="1:10" x14ac:dyDescent="0.25">
      <c r="A69" s="9"/>
      <c r="B69" s="39" t="s">
        <v>4</v>
      </c>
      <c r="C69" s="11" t="s">
        <v>5</v>
      </c>
      <c r="D69" s="37">
        <v>3805</v>
      </c>
      <c r="E69" s="38"/>
      <c r="F69" s="178"/>
      <c r="G69" s="36"/>
      <c r="H69" s="33"/>
    </row>
    <row r="70" spans="1:10" x14ac:dyDescent="0.25">
      <c r="A70" s="9">
        <f>A68+1</f>
        <v>129</v>
      </c>
      <c r="B70" s="25" t="s">
        <v>77</v>
      </c>
      <c r="C70" s="11"/>
      <c r="E70" s="38"/>
      <c r="F70" s="178"/>
      <c r="G70" s="36"/>
      <c r="H70" s="33"/>
    </row>
    <row r="71" spans="1:10" x14ac:dyDescent="0.25">
      <c r="A71" s="9"/>
      <c r="B71" s="39" t="s">
        <v>4</v>
      </c>
      <c r="C71" s="11" t="s">
        <v>5</v>
      </c>
      <c r="D71" s="37">
        <v>3880</v>
      </c>
      <c r="E71" s="38"/>
      <c r="F71" s="178"/>
      <c r="G71" s="36"/>
      <c r="H71" s="33"/>
    </row>
    <row r="72" spans="1:10" x14ac:dyDescent="0.25">
      <c r="A72" s="9">
        <f>A70+1</f>
        <v>130</v>
      </c>
      <c r="B72" s="25" t="s">
        <v>78</v>
      </c>
      <c r="C72" s="11"/>
      <c r="E72" s="38"/>
      <c r="F72" s="178"/>
      <c r="G72" s="36"/>
      <c r="H72" s="33"/>
    </row>
    <row r="73" spans="1:10" x14ac:dyDescent="0.25">
      <c r="A73" s="9"/>
      <c r="B73" s="39" t="s">
        <v>4</v>
      </c>
      <c r="C73" s="11" t="s">
        <v>5</v>
      </c>
      <c r="D73" s="37">
        <v>870</v>
      </c>
      <c r="E73" s="38"/>
      <c r="F73" s="178"/>
      <c r="G73" s="36"/>
      <c r="H73" s="33"/>
    </row>
    <row r="74" spans="1:10" x14ac:dyDescent="0.25">
      <c r="A74" s="9">
        <f>A72+1</f>
        <v>131</v>
      </c>
      <c r="B74" s="25" t="s">
        <v>22</v>
      </c>
      <c r="C74" s="11"/>
      <c r="E74" s="38"/>
      <c r="F74" s="178"/>
      <c r="G74" s="36"/>
      <c r="H74" s="33"/>
    </row>
    <row r="75" spans="1:10" x14ac:dyDescent="0.25">
      <c r="A75" s="9"/>
      <c r="B75" s="39" t="s">
        <v>37</v>
      </c>
      <c r="C75" s="11" t="s">
        <v>7</v>
      </c>
      <c r="D75" s="37">
        <v>50</v>
      </c>
      <c r="E75" s="38"/>
      <c r="F75" s="178"/>
      <c r="G75" s="36"/>
      <c r="H75" s="33"/>
    </row>
    <row r="76" spans="1:10" x14ac:dyDescent="0.25">
      <c r="A76" s="9">
        <f>A74+1</f>
        <v>132</v>
      </c>
      <c r="B76" s="45" t="s">
        <v>80</v>
      </c>
      <c r="C76" s="11"/>
      <c r="E76" s="38"/>
      <c r="F76" s="178"/>
      <c r="G76" s="36"/>
      <c r="H76" s="33"/>
    </row>
    <row r="77" spans="1:10" x14ac:dyDescent="0.25">
      <c r="A77" s="9"/>
      <c r="B77" s="39" t="s">
        <v>4</v>
      </c>
      <c r="C77" s="11" t="s">
        <v>5</v>
      </c>
      <c r="D77" s="37">
        <v>730</v>
      </c>
      <c r="E77" s="38"/>
      <c r="F77" s="178"/>
      <c r="G77" s="36"/>
      <c r="H77" s="33"/>
    </row>
    <row r="78" spans="1:10" x14ac:dyDescent="0.25">
      <c r="A78" s="9"/>
      <c r="B78" s="10" t="s">
        <v>40</v>
      </c>
      <c r="C78" s="20"/>
      <c r="E78" s="38"/>
      <c r="F78" s="178"/>
      <c r="G78" s="36"/>
      <c r="H78" s="33"/>
    </row>
    <row r="79" spans="1:10" x14ac:dyDescent="0.25">
      <c r="A79" s="9">
        <f>A76+1</f>
        <v>133</v>
      </c>
      <c r="B79" s="25" t="s">
        <v>81</v>
      </c>
      <c r="C79" s="20"/>
      <c r="E79" s="38"/>
      <c r="F79" s="178"/>
      <c r="G79" s="36"/>
      <c r="H79" s="33"/>
    </row>
    <row r="80" spans="1:10" x14ac:dyDescent="0.25">
      <c r="A80" s="9"/>
      <c r="B80" s="40" t="s">
        <v>41</v>
      </c>
      <c r="C80" s="11" t="s">
        <v>42</v>
      </c>
      <c r="D80" s="37">
        <v>417000</v>
      </c>
      <c r="E80" s="38"/>
      <c r="F80" s="178"/>
      <c r="G80" s="36"/>
      <c r="H80" s="33"/>
      <c r="I80" s="33">
        <f>H80-D80</f>
        <v>-417000</v>
      </c>
      <c r="J80" s="33"/>
    </row>
    <row r="81" spans="1:9" x14ac:dyDescent="0.25">
      <c r="A81" s="9">
        <f>A79+1</f>
        <v>134</v>
      </c>
      <c r="B81" s="25" t="s">
        <v>82</v>
      </c>
      <c r="C81" s="11"/>
      <c r="E81" s="38"/>
      <c r="F81" s="178"/>
      <c r="G81" s="36"/>
      <c r="H81" s="33"/>
    </row>
    <row r="82" spans="1:9" x14ac:dyDescent="0.25">
      <c r="A82" s="9"/>
      <c r="B82" s="40" t="s">
        <v>36</v>
      </c>
      <c r="C82" s="11" t="s">
        <v>5</v>
      </c>
      <c r="D82" s="37">
        <v>3090</v>
      </c>
      <c r="E82" s="38"/>
      <c r="F82" s="178"/>
      <c r="G82" s="36"/>
      <c r="H82" s="33"/>
      <c r="I82" s="33">
        <f>H82*50</f>
        <v>0</v>
      </c>
    </row>
    <row r="83" spans="1:9" x14ac:dyDescent="0.25">
      <c r="A83" s="9">
        <f>A81+1</f>
        <v>135</v>
      </c>
      <c r="B83" s="25" t="s">
        <v>43</v>
      </c>
      <c r="C83" s="11"/>
      <c r="E83" s="38"/>
      <c r="F83" s="178"/>
      <c r="G83" s="36"/>
      <c r="H83" s="33"/>
    </row>
    <row r="84" spans="1:9" x14ac:dyDescent="0.25">
      <c r="A84" s="9"/>
      <c r="B84" s="40" t="s">
        <v>44</v>
      </c>
      <c r="C84" s="11" t="s">
        <v>16</v>
      </c>
      <c r="D84" s="37">
        <v>250</v>
      </c>
      <c r="E84" s="38"/>
      <c r="F84" s="178"/>
      <c r="G84" s="36"/>
      <c r="H84" s="33"/>
    </row>
    <row r="85" spans="1:9" x14ac:dyDescent="0.25">
      <c r="A85" s="9">
        <f>A83+1</f>
        <v>136</v>
      </c>
      <c r="B85" s="25" t="s">
        <v>83</v>
      </c>
      <c r="C85" s="20"/>
      <c r="E85" s="38"/>
      <c r="F85" s="178"/>
      <c r="G85" s="36"/>
      <c r="H85" s="33"/>
    </row>
    <row r="86" spans="1:9" x14ac:dyDescent="0.25">
      <c r="A86" s="9"/>
      <c r="B86" s="40" t="s">
        <v>4</v>
      </c>
      <c r="C86" s="20" t="s">
        <v>5</v>
      </c>
      <c r="D86" s="37">
        <v>125</v>
      </c>
      <c r="E86" s="38"/>
      <c r="F86" s="178"/>
      <c r="G86" s="36"/>
      <c r="H86" s="33"/>
    </row>
    <row r="87" spans="1:9" x14ac:dyDescent="0.25">
      <c r="A87" s="9">
        <f>A85+1</f>
        <v>137</v>
      </c>
      <c r="B87" s="25" t="s">
        <v>84</v>
      </c>
      <c r="C87" s="20"/>
      <c r="E87" s="38"/>
      <c r="F87" s="178"/>
      <c r="G87" s="36"/>
      <c r="H87" s="33"/>
    </row>
    <row r="88" spans="1:9" x14ac:dyDescent="0.25">
      <c r="A88" s="9"/>
      <c r="B88" s="40" t="s">
        <v>4</v>
      </c>
      <c r="C88" s="20" t="s">
        <v>5</v>
      </c>
      <c r="D88" s="37">
        <v>350</v>
      </c>
      <c r="E88" s="38"/>
      <c r="F88" s="178"/>
      <c r="G88" s="36"/>
      <c r="H88" s="33"/>
    </row>
    <row r="89" spans="1:9" x14ac:dyDescent="0.25">
      <c r="A89" s="9">
        <f>A87+1</f>
        <v>138</v>
      </c>
      <c r="B89" s="25" t="s">
        <v>85</v>
      </c>
      <c r="C89" s="20"/>
      <c r="E89" s="38"/>
      <c r="F89" s="178"/>
      <c r="G89" s="36"/>
      <c r="H89" s="33"/>
    </row>
    <row r="90" spans="1:9" x14ac:dyDescent="0.25">
      <c r="A90" s="9"/>
      <c r="B90" s="40" t="s">
        <v>4</v>
      </c>
      <c r="C90" s="20" t="s">
        <v>5</v>
      </c>
      <c r="D90" s="37">
        <v>45</v>
      </c>
      <c r="E90" s="38"/>
      <c r="F90" s="178"/>
      <c r="G90" s="36"/>
      <c r="H90" s="33"/>
    </row>
    <row r="91" spans="1:9" ht="31.5" x14ac:dyDescent="0.25">
      <c r="A91" s="9">
        <f>+A89+1</f>
        <v>139</v>
      </c>
      <c r="B91" s="25" t="s">
        <v>86</v>
      </c>
      <c r="C91" s="20"/>
      <c r="E91" s="38"/>
      <c r="F91" s="178"/>
      <c r="G91" s="36"/>
      <c r="H91" s="33"/>
    </row>
    <row r="92" spans="1:9" x14ac:dyDescent="0.25">
      <c r="A92" s="9"/>
      <c r="B92" s="40" t="s">
        <v>15</v>
      </c>
      <c r="C92" s="20" t="s">
        <v>16</v>
      </c>
      <c r="D92" s="37">
        <v>100</v>
      </c>
      <c r="E92" s="38"/>
      <c r="F92" s="178"/>
      <c r="G92" s="36"/>
      <c r="H92" s="33"/>
    </row>
    <row r="93" spans="1:9" ht="31.5" x14ac:dyDescent="0.25">
      <c r="A93" s="9">
        <f>+A91+1</f>
        <v>140</v>
      </c>
      <c r="B93" s="25" t="s">
        <v>87</v>
      </c>
      <c r="C93" s="20"/>
      <c r="E93" s="38"/>
      <c r="F93" s="178"/>
      <c r="G93" s="36"/>
      <c r="H93" s="33"/>
    </row>
    <row r="94" spans="1:9" x14ac:dyDescent="0.25">
      <c r="A94" s="9"/>
      <c r="B94" s="40" t="s">
        <v>4</v>
      </c>
      <c r="C94" s="20" t="s">
        <v>5</v>
      </c>
      <c r="D94" s="37">
        <v>1305</v>
      </c>
      <c r="E94" s="38"/>
      <c r="F94" s="178"/>
      <c r="G94" s="36"/>
      <c r="H94" s="33"/>
    </row>
    <row r="95" spans="1:9" x14ac:dyDescent="0.25">
      <c r="A95" s="9">
        <f>A93+1</f>
        <v>141</v>
      </c>
      <c r="B95" s="25" t="s">
        <v>88</v>
      </c>
      <c r="C95" s="20"/>
      <c r="E95" s="38"/>
      <c r="F95" s="178"/>
      <c r="G95" s="36"/>
      <c r="H95" s="33"/>
    </row>
    <row r="96" spans="1:9" x14ac:dyDescent="0.25">
      <c r="A96" s="9"/>
      <c r="B96" s="40" t="s">
        <v>4</v>
      </c>
      <c r="C96" s="20" t="s">
        <v>5</v>
      </c>
      <c r="D96" s="37">
        <v>570</v>
      </c>
      <c r="E96" s="38"/>
      <c r="F96" s="178"/>
      <c r="G96" s="36"/>
      <c r="H96" s="33"/>
    </row>
    <row r="97" spans="1:8" x14ac:dyDescent="0.25">
      <c r="A97" s="9">
        <f>A95+1</f>
        <v>142</v>
      </c>
      <c r="B97" s="25" t="s">
        <v>57</v>
      </c>
      <c r="C97" s="20"/>
      <c r="E97" s="38"/>
      <c r="F97" s="178"/>
      <c r="G97" s="36"/>
      <c r="H97" s="33"/>
    </row>
    <row r="98" spans="1:8" x14ac:dyDescent="0.25">
      <c r="A98" s="9"/>
      <c r="B98" s="40" t="s">
        <v>4</v>
      </c>
      <c r="C98" s="20" t="s">
        <v>5</v>
      </c>
      <c r="D98" s="37">
        <v>2720</v>
      </c>
      <c r="E98" s="38"/>
      <c r="F98" s="178"/>
      <c r="G98" s="36"/>
      <c r="H98" s="33"/>
    </row>
    <row r="99" spans="1:8" x14ac:dyDescent="0.25">
      <c r="A99" s="9">
        <f>A97+1</f>
        <v>143</v>
      </c>
      <c r="B99" s="25" t="s">
        <v>59</v>
      </c>
      <c r="C99" s="20"/>
      <c r="E99" s="38"/>
      <c r="F99" s="178"/>
      <c r="G99" s="36"/>
      <c r="H99" s="33"/>
    </row>
    <row r="100" spans="1:8" x14ac:dyDescent="0.25">
      <c r="A100" s="9"/>
      <c r="B100" s="40" t="s">
        <v>4</v>
      </c>
      <c r="C100" s="20" t="s">
        <v>5</v>
      </c>
      <c r="D100" s="37">
        <v>800</v>
      </c>
      <c r="E100" s="38"/>
      <c r="F100" s="178"/>
      <c r="G100" s="36"/>
      <c r="H100" s="33"/>
    </row>
    <row r="101" spans="1:8" x14ac:dyDescent="0.25">
      <c r="A101" s="146"/>
      <c r="B101" s="6" t="s">
        <v>881</v>
      </c>
      <c r="C101" s="15"/>
      <c r="E101" s="46"/>
      <c r="F101" s="178"/>
      <c r="G101" s="36"/>
      <c r="H101" s="33"/>
    </row>
    <row r="102" spans="1:8" x14ac:dyDescent="0.25">
      <c r="A102" s="9">
        <f>+A99+1</f>
        <v>144</v>
      </c>
      <c r="B102" s="25" t="s">
        <v>89</v>
      </c>
      <c r="C102" s="11"/>
      <c r="E102" s="38"/>
      <c r="F102" s="178"/>
      <c r="G102" s="36"/>
      <c r="H102" s="33"/>
    </row>
    <row r="103" spans="1:8" x14ac:dyDescent="0.25">
      <c r="A103" s="9"/>
      <c r="B103" s="40" t="s">
        <v>4</v>
      </c>
      <c r="C103" s="11" t="s">
        <v>5</v>
      </c>
      <c r="D103" s="37">
        <v>13850</v>
      </c>
      <c r="E103" s="46"/>
      <c r="F103" s="178"/>
      <c r="G103" s="36"/>
      <c r="H103" s="33"/>
    </row>
    <row r="104" spans="1:8" x14ac:dyDescent="0.25">
      <c r="A104" s="9">
        <f>1+A102</f>
        <v>145</v>
      </c>
      <c r="B104" s="25" t="s">
        <v>90</v>
      </c>
      <c r="C104" s="11"/>
      <c r="E104" s="38"/>
      <c r="F104" s="178"/>
      <c r="G104" s="36"/>
      <c r="H104" s="33"/>
    </row>
    <row r="105" spans="1:8" x14ac:dyDescent="0.25">
      <c r="A105" s="9"/>
      <c r="B105" s="40" t="s">
        <v>4</v>
      </c>
      <c r="C105" s="11" t="s">
        <v>5</v>
      </c>
      <c r="D105" s="37">
        <v>10425</v>
      </c>
      <c r="E105" s="38"/>
      <c r="F105" s="178"/>
      <c r="G105" s="36"/>
      <c r="H105" s="33"/>
    </row>
    <row r="106" spans="1:8" x14ac:dyDescent="0.25">
      <c r="A106" s="9">
        <f>A104+1</f>
        <v>146</v>
      </c>
      <c r="B106" s="25" t="s">
        <v>91</v>
      </c>
      <c r="C106" s="11"/>
      <c r="E106" s="38"/>
      <c r="F106" s="178"/>
      <c r="G106" s="36"/>
      <c r="H106" s="33"/>
    </row>
    <row r="107" spans="1:8" x14ac:dyDescent="0.25">
      <c r="A107" s="9"/>
      <c r="B107" s="40" t="s">
        <v>4</v>
      </c>
      <c r="C107" s="11" t="s">
        <v>5</v>
      </c>
      <c r="D107" s="37">
        <v>6265</v>
      </c>
      <c r="E107" s="38"/>
      <c r="F107" s="178"/>
      <c r="G107" s="36"/>
      <c r="H107" s="33"/>
    </row>
    <row r="108" spans="1:8" x14ac:dyDescent="0.25">
      <c r="A108" s="9">
        <f>A106+1</f>
        <v>147</v>
      </c>
      <c r="B108" s="25" t="s">
        <v>92</v>
      </c>
      <c r="C108" s="11"/>
      <c r="E108" s="38"/>
      <c r="F108" s="178"/>
      <c r="G108" s="36"/>
      <c r="H108" s="33"/>
    </row>
    <row r="109" spans="1:8" x14ac:dyDescent="0.25">
      <c r="A109" s="9"/>
      <c r="B109" s="40" t="s">
        <v>4</v>
      </c>
      <c r="C109" s="11" t="s">
        <v>5</v>
      </c>
      <c r="D109" s="37">
        <v>5255</v>
      </c>
      <c r="E109" s="38"/>
      <c r="F109" s="178"/>
      <c r="G109" s="36"/>
      <c r="H109" s="33"/>
    </row>
    <row r="110" spans="1:8" x14ac:dyDescent="0.25">
      <c r="A110" s="149">
        <f>A108+1</f>
        <v>148</v>
      </c>
      <c r="B110" s="25" t="s">
        <v>51</v>
      </c>
      <c r="C110" s="11"/>
      <c r="E110" s="38"/>
      <c r="F110" s="178"/>
      <c r="G110" s="36"/>
      <c r="H110" s="33"/>
    </row>
    <row r="111" spans="1:8" x14ac:dyDescent="0.25">
      <c r="A111" s="150"/>
      <c r="B111" s="25" t="s">
        <v>4</v>
      </c>
      <c r="C111" s="11" t="s">
        <v>5</v>
      </c>
      <c r="D111" s="37">
        <v>10500</v>
      </c>
      <c r="E111" s="38"/>
      <c r="F111" s="178"/>
      <c r="G111" s="36"/>
      <c r="H111" s="33"/>
    </row>
    <row r="112" spans="1:8" x14ac:dyDescent="0.25">
      <c r="A112" s="148"/>
      <c r="B112" s="6" t="s">
        <v>23</v>
      </c>
      <c r="C112" s="15"/>
      <c r="E112" s="38"/>
      <c r="F112" s="178"/>
      <c r="G112" s="36"/>
      <c r="H112" s="33"/>
    </row>
    <row r="113" spans="1:8" x14ac:dyDescent="0.25">
      <c r="A113" s="9">
        <f>A110+1</f>
        <v>149</v>
      </c>
      <c r="B113" s="25" t="s">
        <v>813</v>
      </c>
      <c r="C113" s="11"/>
      <c r="E113" s="38"/>
      <c r="F113" s="178"/>
      <c r="G113" s="36"/>
      <c r="H113" s="33"/>
    </row>
    <row r="114" spans="1:8" x14ac:dyDescent="0.25">
      <c r="A114" s="9"/>
      <c r="B114" s="40" t="s">
        <v>4</v>
      </c>
      <c r="C114" s="11" t="s">
        <v>5</v>
      </c>
      <c r="D114" s="37">
        <v>25900</v>
      </c>
      <c r="E114" s="38"/>
      <c r="F114" s="178"/>
      <c r="G114" s="36"/>
      <c r="H114" s="33"/>
    </row>
    <row r="115" spans="1:8" ht="31.5" x14ac:dyDescent="0.25">
      <c r="A115" s="9">
        <f>A113+1</f>
        <v>150</v>
      </c>
      <c r="B115" s="25" t="s">
        <v>38</v>
      </c>
      <c r="C115" s="11"/>
      <c r="E115" s="38"/>
      <c r="F115" s="178"/>
      <c r="G115" s="36"/>
      <c r="H115" s="33"/>
    </row>
    <row r="116" spans="1:8" x14ac:dyDescent="0.25">
      <c r="A116" s="9"/>
      <c r="B116" s="40" t="s">
        <v>4</v>
      </c>
      <c r="C116" s="11" t="s">
        <v>5</v>
      </c>
      <c r="D116" s="37">
        <v>76800</v>
      </c>
      <c r="E116" s="38"/>
      <c r="F116" s="178"/>
      <c r="G116" s="36"/>
      <c r="H116" s="33"/>
    </row>
    <row r="117" spans="1:8" x14ac:dyDescent="0.25">
      <c r="A117" s="148"/>
      <c r="B117" s="6" t="s">
        <v>24</v>
      </c>
      <c r="C117" s="15"/>
      <c r="E117" s="38"/>
      <c r="F117" s="178"/>
      <c r="G117" s="36"/>
      <c r="H117" s="33"/>
    </row>
    <row r="118" spans="1:8" x14ac:dyDescent="0.25">
      <c r="A118" s="9">
        <f>+A115+1</f>
        <v>151</v>
      </c>
      <c r="B118" s="25" t="s">
        <v>25</v>
      </c>
      <c r="C118" s="11"/>
      <c r="E118" s="38"/>
      <c r="F118" s="178"/>
      <c r="G118" s="36"/>
      <c r="H118" s="33"/>
    </row>
    <row r="119" spans="1:8" x14ac:dyDescent="0.25">
      <c r="A119" s="9"/>
      <c r="B119" s="40" t="s">
        <v>17</v>
      </c>
      <c r="C119" s="11" t="s">
        <v>18</v>
      </c>
      <c r="D119" s="37">
        <v>30</v>
      </c>
      <c r="E119" s="38"/>
      <c r="F119" s="178"/>
      <c r="G119" s="36"/>
      <c r="H119" s="33"/>
    </row>
    <row r="120" spans="1:8" x14ac:dyDescent="0.25">
      <c r="A120" s="9">
        <f>A118+1</f>
        <v>152</v>
      </c>
      <c r="B120" s="25" t="s">
        <v>26</v>
      </c>
      <c r="C120" s="11"/>
      <c r="E120" s="38"/>
      <c r="F120" s="178"/>
      <c r="G120" s="36"/>
      <c r="H120" s="33"/>
    </row>
    <row r="121" spans="1:8" x14ac:dyDescent="0.25">
      <c r="A121" s="9"/>
      <c r="B121" s="40" t="s">
        <v>4</v>
      </c>
      <c r="C121" s="11" t="s">
        <v>5</v>
      </c>
      <c r="D121" s="37">
        <v>1800</v>
      </c>
      <c r="E121" s="38"/>
      <c r="F121" s="178"/>
      <c r="G121" s="36"/>
      <c r="H121" s="33"/>
    </row>
    <row r="122" spans="1:8" x14ac:dyDescent="0.25">
      <c r="A122" s="9">
        <f>A120+1</f>
        <v>153</v>
      </c>
      <c r="B122" s="25" t="s">
        <v>27</v>
      </c>
      <c r="C122" s="11"/>
      <c r="E122" s="38"/>
      <c r="F122" s="178"/>
      <c r="G122" s="36"/>
      <c r="H122" s="33"/>
    </row>
    <row r="123" spans="1:8" x14ac:dyDescent="0.25">
      <c r="A123" s="9"/>
      <c r="B123" s="40" t="s">
        <v>4</v>
      </c>
      <c r="C123" s="11" t="s">
        <v>5</v>
      </c>
      <c r="D123" s="37">
        <v>1640</v>
      </c>
      <c r="E123" s="38"/>
      <c r="F123" s="178"/>
      <c r="G123" s="36"/>
      <c r="H123" s="33"/>
    </row>
    <row r="124" spans="1:8" x14ac:dyDescent="0.25">
      <c r="A124" s="9">
        <f>A122+1</f>
        <v>154</v>
      </c>
      <c r="B124" s="25" t="s">
        <v>45</v>
      </c>
      <c r="C124" s="11"/>
      <c r="E124" s="38"/>
      <c r="F124" s="178"/>
      <c r="G124" s="36"/>
      <c r="H124" s="33"/>
    </row>
    <row r="125" spans="1:8" x14ac:dyDescent="0.25">
      <c r="A125" s="9"/>
      <c r="B125" s="40" t="s">
        <v>15</v>
      </c>
      <c r="C125" s="11" t="s">
        <v>16</v>
      </c>
      <c r="D125" s="37">
        <v>690</v>
      </c>
      <c r="E125" s="38"/>
      <c r="F125" s="178"/>
      <c r="G125" s="36"/>
      <c r="H125" s="33"/>
    </row>
    <row r="126" spans="1:8" x14ac:dyDescent="0.25">
      <c r="A126" s="9">
        <f>A124+1</f>
        <v>155</v>
      </c>
      <c r="B126" s="25" t="s">
        <v>270</v>
      </c>
      <c r="C126" s="11"/>
      <c r="E126" s="38"/>
      <c r="F126" s="178"/>
      <c r="G126" s="36"/>
      <c r="H126" s="33"/>
    </row>
    <row r="127" spans="1:8" x14ac:dyDescent="0.25">
      <c r="A127" s="9"/>
      <c r="B127" s="40" t="s">
        <v>15</v>
      </c>
      <c r="C127" s="11" t="s">
        <v>16</v>
      </c>
      <c r="D127" s="37">
        <v>85</v>
      </c>
      <c r="E127" s="38"/>
      <c r="F127" s="178"/>
      <c r="G127" s="36"/>
      <c r="H127" s="33"/>
    </row>
    <row r="128" spans="1:8" x14ac:dyDescent="0.25">
      <c r="A128" s="9">
        <f>+A126+1</f>
        <v>156</v>
      </c>
      <c r="B128" s="25" t="s">
        <v>28</v>
      </c>
      <c r="C128" s="20"/>
      <c r="E128" s="38"/>
      <c r="F128" s="178"/>
      <c r="G128" s="36"/>
      <c r="H128" s="33"/>
    </row>
    <row r="129" spans="1:8" x14ac:dyDescent="0.25">
      <c r="A129" s="9"/>
      <c r="B129" s="40" t="s">
        <v>15</v>
      </c>
      <c r="C129" s="20" t="s">
        <v>16</v>
      </c>
      <c r="D129" s="37">
        <v>30</v>
      </c>
      <c r="E129" s="38"/>
      <c r="F129" s="178"/>
      <c r="G129" s="36"/>
      <c r="H129" s="33"/>
    </row>
    <row r="130" spans="1:8" x14ac:dyDescent="0.25">
      <c r="A130" s="9">
        <f>A128+1</f>
        <v>157</v>
      </c>
      <c r="B130" s="25" t="s">
        <v>94</v>
      </c>
      <c r="C130" s="20"/>
      <c r="E130" s="38"/>
      <c r="F130" s="178"/>
      <c r="G130" s="36"/>
      <c r="H130" s="33"/>
    </row>
    <row r="131" spans="1:8" x14ac:dyDescent="0.25">
      <c r="A131" s="9"/>
      <c r="B131" s="39" t="s">
        <v>139</v>
      </c>
      <c r="C131" s="47" t="s">
        <v>140</v>
      </c>
      <c r="D131" s="37">
        <v>1</v>
      </c>
      <c r="E131" s="38"/>
      <c r="F131" s="178"/>
      <c r="G131" s="36"/>
      <c r="H131" s="33"/>
    </row>
    <row r="132" spans="1:8" x14ac:dyDescent="0.25">
      <c r="A132" s="9">
        <f>A130+1</f>
        <v>158</v>
      </c>
      <c r="B132" s="25" t="s">
        <v>93</v>
      </c>
      <c r="C132" s="20"/>
      <c r="E132" s="38"/>
      <c r="F132" s="178"/>
      <c r="G132" s="36"/>
      <c r="H132" s="33"/>
    </row>
    <row r="133" spans="1:8" x14ac:dyDescent="0.25">
      <c r="A133" s="9"/>
      <c r="B133" s="39" t="s">
        <v>139</v>
      </c>
      <c r="C133" s="47" t="s">
        <v>140</v>
      </c>
      <c r="D133" s="37">
        <v>1</v>
      </c>
      <c r="E133" s="38"/>
      <c r="F133" s="178"/>
      <c r="G133" s="36"/>
      <c r="H133" s="33"/>
    </row>
    <row r="134" spans="1:8" x14ac:dyDescent="0.25">
      <c r="A134" s="9">
        <f>A132+1</f>
        <v>159</v>
      </c>
      <c r="B134" s="25" t="s">
        <v>46</v>
      </c>
      <c r="C134" s="20"/>
      <c r="E134" s="38"/>
      <c r="F134" s="178"/>
      <c r="G134" s="36"/>
      <c r="H134" s="33"/>
    </row>
    <row r="135" spans="1:8" x14ac:dyDescent="0.25">
      <c r="A135" s="9"/>
      <c r="B135" s="40" t="s">
        <v>47</v>
      </c>
      <c r="C135" s="20" t="s">
        <v>7</v>
      </c>
      <c r="D135" s="37">
        <v>20</v>
      </c>
      <c r="E135" s="38"/>
      <c r="F135" s="178"/>
      <c r="G135" s="36"/>
      <c r="H135" s="33"/>
    </row>
    <row r="136" spans="1:8" x14ac:dyDescent="0.25">
      <c r="A136" s="9">
        <f>A134+1</f>
        <v>160</v>
      </c>
      <c r="B136" s="25" t="s">
        <v>579</v>
      </c>
      <c r="C136" s="20"/>
      <c r="E136" s="38"/>
      <c r="F136" s="178"/>
      <c r="G136" s="36"/>
      <c r="H136" s="33"/>
    </row>
    <row r="137" spans="1:8" x14ac:dyDescent="0.25">
      <c r="A137" s="9"/>
      <c r="B137" s="40" t="s">
        <v>4</v>
      </c>
      <c r="C137" s="11" t="s">
        <v>5</v>
      </c>
      <c r="D137" s="37">
        <v>4900</v>
      </c>
      <c r="E137" s="38"/>
      <c r="F137" s="178"/>
      <c r="G137" s="36"/>
      <c r="H137" s="33"/>
    </row>
    <row r="138" spans="1:8" x14ac:dyDescent="0.25">
      <c r="A138" s="9">
        <f t="shared" ref="A138" si="0">A136+1</f>
        <v>161</v>
      </c>
      <c r="B138" s="48" t="s">
        <v>809</v>
      </c>
      <c r="C138" s="49"/>
      <c r="D138" s="36"/>
      <c r="E138" s="50"/>
      <c r="F138" s="178"/>
      <c r="G138" s="36"/>
      <c r="H138" s="33"/>
    </row>
    <row r="139" spans="1:8" x14ac:dyDescent="0.25">
      <c r="A139" s="9"/>
      <c r="B139" s="25" t="s">
        <v>97</v>
      </c>
      <c r="C139" s="7" t="s">
        <v>5</v>
      </c>
      <c r="D139" s="38">
        <v>1770</v>
      </c>
      <c r="E139" s="51"/>
      <c r="F139" s="178"/>
      <c r="G139" s="36"/>
      <c r="H139" s="33"/>
    </row>
    <row r="140" spans="1:8" x14ac:dyDescent="0.25">
      <c r="A140" s="9">
        <f t="shared" ref="A140" si="1">A138+1</f>
        <v>162</v>
      </c>
      <c r="B140" s="48" t="s">
        <v>810</v>
      </c>
      <c r="C140" s="52"/>
      <c r="D140" s="38"/>
      <c r="E140" s="51"/>
      <c r="F140" s="178"/>
      <c r="G140" s="36"/>
      <c r="H140" s="33"/>
    </row>
    <row r="141" spans="1:8" ht="17.25" thickBot="1" x14ac:dyDescent="0.3">
      <c r="A141" s="9"/>
      <c r="B141" s="25" t="s">
        <v>97</v>
      </c>
      <c r="C141" s="7" t="s">
        <v>5</v>
      </c>
      <c r="D141" s="38">
        <v>1390</v>
      </c>
      <c r="E141" s="51"/>
      <c r="F141" s="178"/>
      <c r="G141" s="36"/>
      <c r="H141" s="33"/>
    </row>
    <row r="142" spans="1:8" s="34" customFormat="1" ht="17.25" thickBot="1" x14ac:dyDescent="0.3">
      <c r="A142" s="202" t="s">
        <v>841</v>
      </c>
      <c r="B142" s="203"/>
      <c r="C142" s="203"/>
      <c r="D142" s="203"/>
      <c r="E142" s="54"/>
      <c r="F142" s="179"/>
      <c r="G142" s="36"/>
      <c r="H142" s="33"/>
    </row>
    <row r="143" spans="1:8" x14ac:dyDescent="0.25">
      <c r="A143" s="225" t="s">
        <v>837</v>
      </c>
      <c r="B143" s="226"/>
      <c r="C143" s="226"/>
      <c r="D143" s="226"/>
      <c r="E143" s="55"/>
      <c r="F143" s="180"/>
      <c r="G143" s="36"/>
      <c r="H143" s="33"/>
    </row>
    <row r="144" spans="1:8" x14ac:dyDescent="0.25">
      <c r="A144" s="9">
        <v>201</v>
      </c>
      <c r="B144" s="25" t="s">
        <v>48</v>
      </c>
      <c r="C144" s="11"/>
      <c r="E144" s="56"/>
      <c r="F144" s="181"/>
      <c r="G144" s="36"/>
      <c r="H144" s="33"/>
    </row>
    <row r="145" spans="1:8" x14ac:dyDescent="0.25">
      <c r="A145" s="9"/>
      <c r="B145" s="40" t="s">
        <v>4</v>
      </c>
      <c r="C145" s="11" t="s">
        <v>5</v>
      </c>
      <c r="D145" s="37">
        <v>12885</v>
      </c>
      <c r="E145" s="38"/>
      <c r="F145" s="181"/>
      <c r="G145" s="36"/>
      <c r="H145" s="33"/>
    </row>
    <row r="146" spans="1:8" x14ac:dyDescent="0.25">
      <c r="A146" s="9">
        <f>A144+1</f>
        <v>202</v>
      </c>
      <c r="B146" s="25" t="s">
        <v>29</v>
      </c>
      <c r="C146" s="11"/>
      <c r="E146" s="38"/>
      <c r="F146" s="181"/>
      <c r="G146" s="36"/>
      <c r="H146" s="33"/>
    </row>
    <row r="147" spans="1:8" x14ac:dyDescent="0.25">
      <c r="A147" s="9"/>
      <c r="B147" s="40" t="s">
        <v>4</v>
      </c>
      <c r="C147" s="11" t="s">
        <v>5</v>
      </c>
      <c r="D147" s="37">
        <v>12545</v>
      </c>
      <c r="E147" s="38"/>
      <c r="F147" s="181"/>
      <c r="G147" s="36"/>
      <c r="H147" s="33"/>
    </row>
    <row r="148" spans="1:8" x14ac:dyDescent="0.25">
      <c r="A148" s="9">
        <f>A146+1</f>
        <v>203</v>
      </c>
      <c r="B148" s="25" t="s">
        <v>30</v>
      </c>
      <c r="C148" s="11"/>
      <c r="E148" s="38"/>
      <c r="F148" s="181"/>
      <c r="G148" s="36"/>
      <c r="H148" s="33"/>
    </row>
    <row r="149" spans="1:8" x14ac:dyDescent="0.25">
      <c r="A149" s="9"/>
      <c r="B149" s="40" t="s">
        <v>4</v>
      </c>
      <c r="C149" s="11" t="s">
        <v>5</v>
      </c>
      <c r="D149" s="37">
        <v>12545</v>
      </c>
      <c r="E149" s="38"/>
      <c r="F149" s="181"/>
      <c r="G149" s="36"/>
      <c r="H149" s="33"/>
    </row>
    <row r="150" spans="1:8" x14ac:dyDescent="0.25">
      <c r="A150" s="9">
        <f>A148+1</f>
        <v>204</v>
      </c>
      <c r="B150" s="25" t="s">
        <v>31</v>
      </c>
      <c r="C150" s="11"/>
      <c r="E150" s="38"/>
      <c r="F150" s="181"/>
      <c r="G150" s="36"/>
      <c r="H150" s="33"/>
    </row>
    <row r="151" spans="1:8" x14ac:dyDescent="0.25">
      <c r="A151" s="9"/>
      <c r="B151" s="40" t="s">
        <v>15</v>
      </c>
      <c r="C151" s="11" t="s">
        <v>16</v>
      </c>
      <c r="D151" s="37">
        <v>3770</v>
      </c>
      <c r="E151" s="38"/>
      <c r="F151" s="181"/>
      <c r="G151" s="36"/>
      <c r="H151" s="33"/>
    </row>
    <row r="152" spans="1:8" x14ac:dyDescent="0.25">
      <c r="A152" s="9">
        <f>A150+1</f>
        <v>205</v>
      </c>
      <c r="B152" s="25" t="s">
        <v>95</v>
      </c>
      <c r="C152" s="11"/>
      <c r="E152" s="38"/>
      <c r="F152" s="181"/>
      <c r="G152" s="36"/>
      <c r="H152" s="33"/>
    </row>
    <row r="153" spans="1:8" x14ac:dyDescent="0.25">
      <c r="A153" s="9"/>
      <c r="B153" s="40" t="s">
        <v>4</v>
      </c>
      <c r="C153" s="11" t="s">
        <v>5</v>
      </c>
      <c r="D153" s="37">
        <v>8120</v>
      </c>
      <c r="E153" s="38"/>
      <c r="F153" s="181"/>
      <c r="G153" s="36"/>
      <c r="H153" s="33"/>
    </row>
    <row r="154" spans="1:8" x14ac:dyDescent="0.25">
      <c r="A154" s="9">
        <f>A152+1</f>
        <v>206</v>
      </c>
      <c r="B154" s="25" t="s">
        <v>882</v>
      </c>
      <c r="C154" s="11"/>
      <c r="E154" s="38"/>
      <c r="F154" s="181"/>
      <c r="G154" s="36"/>
      <c r="H154" s="33"/>
    </row>
    <row r="155" spans="1:8" x14ac:dyDescent="0.25">
      <c r="A155" s="9"/>
      <c r="B155" s="40" t="s">
        <v>15</v>
      </c>
      <c r="C155" s="11" t="s">
        <v>16</v>
      </c>
      <c r="D155" s="37">
        <v>2165</v>
      </c>
      <c r="E155" s="38"/>
      <c r="F155" s="181"/>
      <c r="G155" s="36"/>
      <c r="H155" s="33"/>
    </row>
    <row r="156" spans="1:8" x14ac:dyDescent="0.25">
      <c r="A156" s="9">
        <f>A154+1</f>
        <v>207</v>
      </c>
      <c r="B156" s="25" t="s">
        <v>50</v>
      </c>
      <c r="C156" s="11"/>
      <c r="E156" s="38"/>
      <c r="F156" s="181"/>
      <c r="G156" s="36"/>
      <c r="H156" s="33"/>
    </row>
    <row r="157" spans="1:8" x14ac:dyDescent="0.25">
      <c r="A157" s="9"/>
      <c r="B157" s="40" t="s">
        <v>4</v>
      </c>
      <c r="C157" s="11" t="s">
        <v>5</v>
      </c>
      <c r="D157" s="37">
        <v>4425</v>
      </c>
      <c r="E157" s="38"/>
      <c r="F157" s="181"/>
      <c r="G157" s="36"/>
      <c r="H157" s="33"/>
    </row>
    <row r="158" spans="1:8" x14ac:dyDescent="0.25">
      <c r="A158" s="9">
        <f>A156+1</f>
        <v>208</v>
      </c>
      <c r="B158" s="25" t="s">
        <v>32</v>
      </c>
      <c r="C158" s="11"/>
      <c r="E158" s="38"/>
      <c r="F158" s="181"/>
      <c r="G158" s="36"/>
      <c r="H158" s="33"/>
    </row>
    <row r="159" spans="1:8" x14ac:dyDescent="0.25">
      <c r="A159" s="9"/>
      <c r="B159" s="40" t="s">
        <v>15</v>
      </c>
      <c r="C159" s="11" t="s">
        <v>16</v>
      </c>
      <c r="D159" s="37">
        <v>1490</v>
      </c>
      <c r="E159" s="38"/>
      <c r="F159" s="181"/>
      <c r="G159" s="36"/>
      <c r="H159" s="33"/>
    </row>
    <row r="160" spans="1:8" x14ac:dyDescent="0.25">
      <c r="A160" s="9">
        <f>A158+1</f>
        <v>209</v>
      </c>
      <c r="B160" s="25" t="s">
        <v>49</v>
      </c>
      <c r="C160" s="11"/>
      <c r="E160" s="38"/>
      <c r="F160" s="181"/>
      <c r="G160" s="36"/>
      <c r="H160" s="33"/>
    </row>
    <row r="161" spans="1:8" x14ac:dyDescent="0.25">
      <c r="A161" s="9"/>
      <c r="B161" s="40" t="s">
        <v>4</v>
      </c>
      <c r="C161" s="11" t="s">
        <v>5</v>
      </c>
      <c r="D161" s="37">
        <v>4425</v>
      </c>
      <c r="E161" s="38"/>
      <c r="F161" s="181"/>
      <c r="G161" s="36"/>
      <c r="H161" s="33"/>
    </row>
    <row r="162" spans="1:8" x14ac:dyDescent="0.25">
      <c r="A162" s="9">
        <f>A160+1</f>
        <v>210</v>
      </c>
      <c r="B162" s="25" t="s">
        <v>53</v>
      </c>
      <c r="C162" s="11"/>
      <c r="E162" s="38"/>
      <c r="F162" s="181"/>
      <c r="G162" s="36"/>
      <c r="H162" s="33"/>
    </row>
    <row r="163" spans="1:8" x14ac:dyDescent="0.25">
      <c r="A163" s="9"/>
      <c r="B163" s="40" t="s">
        <v>15</v>
      </c>
      <c r="C163" s="11" t="s">
        <v>16</v>
      </c>
      <c r="D163" s="37">
        <v>1490</v>
      </c>
      <c r="E163" s="38"/>
      <c r="F163" s="181"/>
      <c r="G163" s="36"/>
      <c r="H163" s="33"/>
    </row>
    <row r="164" spans="1:8" x14ac:dyDescent="0.25">
      <c r="A164" s="9">
        <f>A162+1</f>
        <v>211</v>
      </c>
      <c r="B164" s="25" t="s">
        <v>96</v>
      </c>
      <c r="C164" s="11"/>
      <c r="E164" s="38"/>
      <c r="F164" s="181"/>
      <c r="G164" s="36"/>
      <c r="H164" s="33"/>
    </row>
    <row r="165" spans="1:8" x14ac:dyDescent="0.25">
      <c r="A165" s="147"/>
      <c r="B165" s="40" t="s">
        <v>4</v>
      </c>
      <c r="C165" s="11" t="s">
        <v>5</v>
      </c>
      <c r="D165" s="37">
        <v>1110</v>
      </c>
      <c r="E165" s="38"/>
      <c r="F165" s="181"/>
      <c r="G165" s="36"/>
      <c r="H165" s="33"/>
    </row>
    <row r="166" spans="1:8" x14ac:dyDescent="0.25">
      <c r="A166" s="9">
        <f>A164+1</f>
        <v>212</v>
      </c>
      <c r="B166" s="25" t="s">
        <v>271</v>
      </c>
      <c r="C166" s="11"/>
      <c r="E166" s="38"/>
      <c r="F166" s="181"/>
      <c r="G166" s="36"/>
      <c r="H166" s="33"/>
    </row>
    <row r="167" spans="1:8" x14ac:dyDescent="0.25">
      <c r="A167" s="9"/>
      <c r="B167" s="40" t="s">
        <v>4</v>
      </c>
      <c r="C167" s="11" t="s">
        <v>5</v>
      </c>
      <c r="D167" s="37">
        <v>310</v>
      </c>
      <c r="E167" s="38"/>
      <c r="F167" s="181"/>
      <c r="G167" s="36"/>
      <c r="H167" s="33"/>
    </row>
    <row r="168" spans="1:8" x14ac:dyDescent="0.25">
      <c r="A168" s="9">
        <f>A166+1</f>
        <v>213</v>
      </c>
      <c r="B168" s="25" t="s">
        <v>33</v>
      </c>
      <c r="C168" s="11"/>
      <c r="E168" s="56"/>
      <c r="F168" s="181"/>
      <c r="G168" s="36"/>
      <c r="H168" s="33"/>
    </row>
    <row r="169" spans="1:8" x14ac:dyDescent="0.25">
      <c r="A169" s="9"/>
      <c r="B169" s="40" t="s">
        <v>4</v>
      </c>
      <c r="C169" s="11" t="s">
        <v>5</v>
      </c>
      <c r="D169" s="37">
        <v>1155</v>
      </c>
      <c r="E169" s="56"/>
      <c r="F169" s="181"/>
      <c r="G169" s="36"/>
      <c r="H169" s="33"/>
    </row>
    <row r="170" spans="1:8" x14ac:dyDescent="0.25">
      <c r="A170" s="9">
        <f>A168+1</f>
        <v>214</v>
      </c>
      <c r="B170" s="25" t="s">
        <v>34</v>
      </c>
      <c r="C170" s="11"/>
      <c r="E170" s="56"/>
      <c r="F170" s="181"/>
      <c r="G170" s="36"/>
      <c r="H170" s="33"/>
    </row>
    <row r="171" spans="1:8" x14ac:dyDescent="0.25">
      <c r="A171" s="9"/>
      <c r="B171" s="57" t="s">
        <v>15</v>
      </c>
      <c r="C171" s="58" t="s">
        <v>16</v>
      </c>
      <c r="D171" s="37">
        <v>60</v>
      </c>
      <c r="E171" s="56"/>
      <c r="F171" s="181"/>
      <c r="G171" s="36"/>
      <c r="H171" s="33"/>
    </row>
    <row r="172" spans="1:8" s="59" customFormat="1" x14ac:dyDescent="0.25">
      <c r="A172" s="9">
        <f>A170+1</f>
        <v>215</v>
      </c>
      <c r="B172" s="44" t="s">
        <v>54</v>
      </c>
      <c r="C172" s="7"/>
      <c r="D172" s="37"/>
      <c r="E172" s="38"/>
      <c r="F172" s="181"/>
      <c r="G172" s="36"/>
      <c r="H172" s="33"/>
    </row>
    <row r="173" spans="1:8" s="59" customFormat="1" ht="17.25" thickBot="1" x14ac:dyDescent="0.3">
      <c r="A173" s="9"/>
      <c r="B173" s="60" t="s">
        <v>4</v>
      </c>
      <c r="C173" s="7" t="s">
        <v>5</v>
      </c>
      <c r="D173" s="37">
        <v>340</v>
      </c>
      <c r="E173" s="38"/>
      <c r="F173" s="181"/>
      <c r="G173" s="36"/>
      <c r="H173" s="33"/>
    </row>
    <row r="174" spans="1:8" s="34" customFormat="1" ht="17.25" thickBot="1" x14ac:dyDescent="0.3">
      <c r="A174" s="202" t="s">
        <v>842</v>
      </c>
      <c r="B174" s="203"/>
      <c r="C174" s="203"/>
      <c r="D174" s="203"/>
      <c r="E174" s="54"/>
      <c r="F174" s="179"/>
      <c r="G174" s="36"/>
      <c r="H174" s="33"/>
    </row>
    <row r="175" spans="1:8" x14ac:dyDescent="0.25">
      <c r="A175" s="199" t="s">
        <v>838</v>
      </c>
      <c r="B175" s="200"/>
      <c r="C175" s="200"/>
      <c r="D175" s="201"/>
      <c r="E175" s="38"/>
      <c r="F175" s="182"/>
      <c r="G175" s="36"/>
      <c r="H175" s="33"/>
    </row>
    <row r="176" spans="1:8" x14ac:dyDescent="0.25">
      <c r="A176" s="151"/>
      <c r="B176" s="41" t="s">
        <v>592</v>
      </c>
      <c r="C176" s="11"/>
      <c r="D176" s="38"/>
      <c r="E176" s="38"/>
      <c r="F176" s="183"/>
      <c r="G176" s="36"/>
      <c r="H176" s="33"/>
    </row>
    <row r="177" spans="1:8" s="34" customFormat="1" ht="31.5" x14ac:dyDescent="0.25">
      <c r="A177" s="9">
        <v>301</v>
      </c>
      <c r="B177" s="25" t="s">
        <v>593</v>
      </c>
      <c r="C177" s="11"/>
      <c r="D177" s="38">
        <v>0</v>
      </c>
      <c r="E177" s="38"/>
      <c r="F177" s="183"/>
      <c r="G177" s="36"/>
      <c r="H177" s="33"/>
    </row>
    <row r="178" spans="1:8" s="34" customFormat="1" x14ac:dyDescent="0.25">
      <c r="A178" s="9"/>
      <c r="B178" s="40" t="s">
        <v>4</v>
      </c>
      <c r="C178" s="11" t="s">
        <v>5</v>
      </c>
      <c r="D178" s="38">
        <v>12000</v>
      </c>
      <c r="E178" s="38"/>
      <c r="F178" s="183"/>
      <c r="G178" s="36"/>
      <c r="H178" s="33"/>
    </row>
    <row r="179" spans="1:8" s="34" customFormat="1" ht="31.5" x14ac:dyDescent="0.25">
      <c r="A179" s="9">
        <f>A177+1</f>
        <v>302</v>
      </c>
      <c r="B179" s="25" t="s">
        <v>885</v>
      </c>
      <c r="C179" s="11"/>
      <c r="D179" s="38">
        <v>0</v>
      </c>
      <c r="E179" s="38"/>
      <c r="F179" s="183"/>
      <c r="G179" s="36"/>
      <c r="H179" s="33"/>
    </row>
    <row r="180" spans="1:8" s="34" customFormat="1" x14ac:dyDescent="0.25">
      <c r="A180" s="9"/>
      <c r="B180" s="40" t="s">
        <v>4</v>
      </c>
      <c r="C180" s="11" t="s">
        <v>5</v>
      </c>
      <c r="D180" s="38">
        <v>977</v>
      </c>
      <c r="E180" s="38"/>
      <c r="F180" s="183"/>
      <c r="G180" s="36"/>
      <c r="H180" s="33"/>
    </row>
    <row r="181" spans="1:8" s="34" customFormat="1" ht="31.5" x14ac:dyDescent="0.25">
      <c r="A181" s="9">
        <f>A179+1</f>
        <v>303</v>
      </c>
      <c r="B181" s="25" t="s">
        <v>594</v>
      </c>
      <c r="C181" s="11"/>
      <c r="D181" s="38">
        <v>0</v>
      </c>
      <c r="E181" s="38"/>
      <c r="F181" s="183"/>
      <c r="G181" s="36"/>
      <c r="H181" s="33"/>
    </row>
    <row r="182" spans="1:8" s="34" customFormat="1" x14ac:dyDescent="0.25">
      <c r="A182" s="9"/>
      <c r="B182" s="40" t="s">
        <v>4</v>
      </c>
      <c r="C182" s="11" t="s">
        <v>5</v>
      </c>
      <c r="D182" s="38">
        <v>620</v>
      </c>
      <c r="E182" s="38"/>
      <c r="F182" s="183"/>
      <c r="G182" s="36"/>
      <c r="H182" s="33"/>
    </row>
    <row r="183" spans="1:8" s="34" customFormat="1" ht="31.5" x14ac:dyDescent="0.25">
      <c r="A183" s="9">
        <f>A181+1</f>
        <v>304</v>
      </c>
      <c r="B183" s="61" t="s">
        <v>595</v>
      </c>
      <c r="C183" s="11"/>
      <c r="D183" s="38">
        <v>0</v>
      </c>
      <c r="E183" s="38"/>
      <c r="F183" s="183"/>
      <c r="G183" s="36"/>
      <c r="H183" s="33"/>
    </row>
    <row r="184" spans="1:8" s="34" customFormat="1" x14ac:dyDescent="0.25">
      <c r="A184" s="9"/>
      <c r="B184" s="40" t="s">
        <v>4</v>
      </c>
      <c r="C184" s="11" t="s">
        <v>5</v>
      </c>
      <c r="D184" s="38">
        <f>3910+400</f>
        <v>4310</v>
      </c>
      <c r="E184" s="38"/>
      <c r="F184" s="183"/>
      <c r="G184" s="36"/>
      <c r="H184" s="33"/>
    </row>
    <row r="185" spans="1:8" s="34" customFormat="1" ht="31.5" x14ac:dyDescent="0.25">
      <c r="A185" s="9">
        <f>A183+1</f>
        <v>305</v>
      </c>
      <c r="B185" s="25" t="s">
        <v>886</v>
      </c>
      <c r="C185" s="11"/>
      <c r="D185" s="38">
        <v>0</v>
      </c>
      <c r="E185" s="38"/>
      <c r="F185" s="183"/>
      <c r="G185" s="36"/>
      <c r="H185" s="33"/>
    </row>
    <row r="186" spans="1:8" s="34" customFormat="1" x14ac:dyDescent="0.25">
      <c r="A186" s="9"/>
      <c r="B186" s="57" t="s">
        <v>15</v>
      </c>
      <c r="C186" s="58" t="s">
        <v>16</v>
      </c>
      <c r="D186" s="38">
        <v>1300</v>
      </c>
      <c r="E186" s="38"/>
      <c r="F186" s="183"/>
      <c r="G186" s="36"/>
      <c r="H186" s="33"/>
    </row>
    <row r="187" spans="1:8" s="34" customFormat="1" ht="31.5" x14ac:dyDescent="0.25">
      <c r="A187" s="9">
        <f>A185+1</f>
        <v>306</v>
      </c>
      <c r="B187" s="25" t="s">
        <v>887</v>
      </c>
      <c r="C187" s="11"/>
      <c r="D187" s="38"/>
      <c r="E187" s="38"/>
      <c r="F187" s="183"/>
      <c r="G187" s="36"/>
      <c r="H187" s="33"/>
    </row>
    <row r="188" spans="1:8" s="34" customFormat="1" x14ac:dyDescent="0.25">
      <c r="A188" s="9"/>
      <c r="B188" s="40" t="s">
        <v>4</v>
      </c>
      <c r="C188" s="11" t="s">
        <v>5</v>
      </c>
      <c r="D188" s="38">
        <v>182</v>
      </c>
      <c r="E188" s="38"/>
      <c r="F188" s="183"/>
      <c r="G188" s="36"/>
      <c r="H188" s="33"/>
    </row>
    <row r="189" spans="1:8" s="34" customFormat="1" ht="31.5" x14ac:dyDescent="0.25">
      <c r="A189" s="9">
        <f t="shared" ref="A189" si="2">A187+1</f>
        <v>307</v>
      </c>
      <c r="B189" s="25" t="s">
        <v>596</v>
      </c>
      <c r="C189" s="11"/>
      <c r="D189" s="38">
        <v>0</v>
      </c>
      <c r="E189" s="38"/>
      <c r="F189" s="183"/>
      <c r="G189" s="36"/>
      <c r="H189" s="33"/>
    </row>
    <row r="190" spans="1:8" s="34" customFormat="1" x14ac:dyDescent="0.25">
      <c r="A190" s="9"/>
      <c r="B190" s="40" t="s">
        <v>4</v>
      </c>
      <c r="C190" s="11" t="s">
        <v>5</v>
      </c>
      <c r="D190" s="38">
        <v>874</v>
      </c>
      <c r="E190" s="38"/>
      <c r="F190" s="183"/>
      <c r="G190" s="36"/>
      <c r="H190" s="33"/>
    </row>
    <row r="191" spans="1:8" s="34" customFormat="1" ht="31.5" x14ac:dyDescent="0.25">
      <c r="A191" s="9">
        <f>A189+1</f>
        <v>308</v>
      </c>
      <c r="B191" s="25" t="s">
        <v>597</v>
      </c>
      <c r="C191" s="11"/>
      <c r="D191" s="38">
        <v>0</v>
      </c>
      <c r="E191" s="38"/>
      <c r="F191" s="183"/>
      <c r="G191" s="36"/>
      <c r="H191" s="33"/>
    </row>
    <row r="192" spans="1:8" s="34" customFormat="1" x14ac:dyDescent="0.25">
      <c r="A192" s="9"/>
      <c r="B192" s="40" t="s">
        <v>4</v>
      </c>
      <c r="C192" s="11" t="s">
        <v>5</v>
      </c>
      <c r="D192" s="38">
        <v>302</v>
      </c>
      <c r="E192" s="38"/>
      <c r="F192" s="183"/>
      <c r="G192" s="36"/>
      <c r="H192" s="33"/>
    </row>
    <row r="193" spans="1:8" s="34" customFormat="1" ht="31.5" x14ac:dyDescent="0.25">
      <c r="A193" s="9">
        <f t="shared" ref="A193:A195" si="3">A191+1</f>
        <v>309</v>
      </c>
      <c r="B193" s="25" t="s">
        <v>598</v>
      </c>
      <c r="C193" s="11"/>
      <c r="D193" s="38">
        <v>0</v>
      </c>
      <c r="E193" s="38"/>
      <c r="F193" s="183"/>
      <c r="G193" s="36"/>
      <c r="H193" s="33"/>
    </row>
    <row r="194" spans="1:8" s="34" customFormat="1" x14ac:dyDescent="0.25">
      <c r="A194" s="9"/>
      <c r="B194" s="40" t="s">
        <v>4</v>
      </c>
      <c r="C194" s="11" t="s">
        <v>5</v>
      </c>
      <c r="D194" s="62">
        <v>881.87</v>
      </c>
      <c r="E194" s="38"/>
      <c r="F194" s="183"/>
      <c r="G194" s="36"/>
      <c r="H194" s="33"/>
    </row>
    <row r="195" spans="1:8" s="34" customFormat="1" ht="31.5" x14ac:dyDescent="0.25">
      <c r="A195" s="9">
        <f t="shared" si="3"/>
        <v>310</v>
      </c>
      <c r="B195" s="25" t="s">
        <v>599</v>
      </c>
      <c r="C195" s="11"/>
      <c r="D195" s="38"/>
      <c r="E195" s="38"/>
      <c r="F195" s="183"/>
      <c r="G195" s="36"/>
      <c r="H195" s="33"/>
    </row>
    <row r="196" spans="1:8" s="34" customFormat="1" x14ac:dyDescent="0.25">
      <c r="A196" s="9"/>
      <c r="B196" s="40" t="s">
        <v>4</v>
      </c>
      <c r="C196" s="11" t="s">
        <v>5</v>
      </c>
      <c r="D196" s="38">
        <v>2587</v>
      </c>
      <c r="E196" s="38"/>
      <c r="F196" s="183"/>
      <c r="G196" s="36"/>
      <c r="H196" s="33"/>
    </row>
    <row r="197" spans="1:8" s="34" customFormat="1" x14ac:dyDescent="0.25">
      <c r="A197" s="9"/>
      <c r="B197" s="41" t="s">
        <v>600</v>
      </c>
      <c r="C197" s="11"/>
      <c r="D197" s="38"/>
      <c r="E197" s="38"/>
      <c r="F197" s="183"/>
      <c r="G197" s="36"/>
      <c r="H197" s="33"/>
    </row>
    <row r="198" spans="1:8" s="34" customFormat="1" x14ac:dyDescent="0.25">
      <c r="A198" s="9">
        <f>A195+1</f>
        <v>311</v>
      </c>
      <c r="B198" s="61" t="s">
        <v>601</v>
      </c>
      <c r="C198" s="11"/>
      <c r="D198" s="38">
        <v>0</v>
      </c>
      <c r="E198" s="38"/>
      <c r="F198" s="183"/>
      <c r="G198" s="36"/>
      <c r="H198" s="33"/>
    </row>
    <row r="199" spans="1:8" s="34" customFormat="1" x14ac:dyDescent="0.25">
      <c r="A199" s="9"/>
      <c r="B199" s="40" t="s">
        <v>4</v>
      </c>
      <c r="C199" s="11" t="s">
        <v>5</v>
      </c>
      <c r="D199" s="38">
        <v>4600</v>
      </c>
      <c r="E199" s="38"/>
      <c r="F199" s="183"/>
      <c r="G199" s="36"/>
      <c r="H199" s="33"/>
    </row>
    <row r="200" spans="1:8" s="34" customFormat="1" x14ac:dyDescent="0.25">
      <c r="A200" s="9">
        <f>A198+1</f>
        <v>312</v>
      </c>
      <c r="B200" s="61" t="s">
        <v>602</v>
      </c>
      <c r="C200" s="11"/>
      <c r="D200" s="38">
        <v>0</v>
      </c>
      <c r="E200" s="38"/>
      <c r="F200" s="183"/>
      <c r="G200" s="36"/>
      <c r="H200" s="33"/>
    </row>
    <row r="201" spans="1:8" s="34" customFormat="1" x14ac:dyDescent="0.25">
      <c r="A201" s="9"/>
      <c r="B201" s="40" t="s">
        <v>4</v>
      </c>
      <c r="C201" s="11" t="s">
        <v>5</v>
      </c>
      <c r="D201" s="38">
        <v>1560</v>
      </c>
      <c r="E201" s="38"/>
      <c r="F201" s="183"/>
      <c r="G201" s="36"/>
      <c r="H201" s="33"/>
    </row>
    <row r="202" spans="1:8" s="34" customFormat="1" x14ac:dyDescent="0.25">
      <c r="A202" s="9">
        <f>A200+1</f>
        <v>313</v>
      </c>
      <c r="B202" s="61" t="s">
        <v>603</v>
      </c>
      <c r="C202" s="11"/>
      <c r="D202" s="38">
        <v>0</v>
      </c>
      <c r="E202" s="38"/>
      <c r="F202" s="183"/>
      <c r="G202" s="36"/>
      <c r="H202" s="33"/>
    </row>
    <row r="203" spans="1:8" s="34" customFormat="1" x14ac:dyDescent="0.25">
      <c r="A203" s="9"/>
      <c r="B203" s="40" t="s">
        <v>4</v>
      </c>
      <c r="C203" s="11" t="s">
        <v>5</v>
      </c>
      <c r="D203" s="38">
        <v>4700</v>
      </c>
      <c r="E203" s="38"/>
      <c r="F203" s="183"/>
      <c r="G203" s="36"/>
      <c r="H203" s="33"/>
    </row>
    <row r="204" spans="1:8" s="34" customFormat="1" x14ac:dyDescent="0.25">
      <c r="A204" s="9">
        <f>A202+1</f>
        <v>314</v>
      </c>
      <c r="B204" s="61" t="s">
        <v>604</v>
      </c>
      <c r="C204" s="11"/>
      <c r="D204" s="38">
        <v>0</v>
      </c>
      <c r="E204" s="38"/>
      <c r="F204" s="183"/>
      <c r="G204" s="36"/>
      <c r="H204" s="33"/>
    </row>
    <row r="205" spans="1:8" s="34" customFormat="1" x14ac:dyDescent="0.25">
      <c r="A205" s="9"/>
      <c r="B205" s="57" t="s">
        <v>15</v>
      </c>
      <c r="C205" s="58" t="s">
        <v>16</v>
      </c>
      <c r="D205" s="38">
        <v>450</v>
      </c>
      <c r="E205" s="38"/>
      <c r="F205" s="183"/>
      <c r="G205" s="36"/>
      <c r="H205" s="33"/>
    </row>
    <row r="206" spans="1:8" s="34" customFormat="1" x14ac:dyDescent="0.25">
      <c r="A206" s="9"/>
      <c r="B206" s="63" t="s">
        <v>605</v>
      </c>
      <c r="C206" s="11"/>
      <c r="D206" s="38">
        <v>0</v>
      </c>
      <c r="E206" s="38"/>
      <c r="F206" s="183"/>
      <c r="G206" s="36"/>
      <c r="H206" s="33"/>
    </row>
    <row r="207" spans="1:8" s="34" customFormat="1" x14ac:dyDescent="0.25">
      <c r="A207" s="9">
        <f>A204+1</f>
        <v>315</v>
      </c>
      <c r="B207" s="25" t="s">
        <v>889</v>
      </c>
      <c r="C207" s="11"/>
      <c r="D207" s="38">
        <v>0</v>
      </c>
      <c r="E207" s="38"/>
      <c r="F207" s="183"/>
      <c r="G207" s="36"/>
      <c r="H207" s="33"/>
    </row>
    <row r="208" spans="1:8" s="34" customFormat="1" x14ac:dyDescent="0.25">
      <c r="A208" s="9"/>
      <c r="B208" s="40" t="s">
        <v>4</v>
      </c>
      <c r="C208" s="11" t="s">
        <v>5</v>
      </c>
      <c r="D208" s="38">
        <v>2100</v>
      </c>
      <c r="E208" s="38"/>
      <c r="F208" s="183"/>
      <c r="G208" s="36"/>
      <c r="H208" s="33"/>
    </row>
    <row r="209" spans="1:8" s="34" customFormat="1" x14ac:dyDescent="0.25">
      <c r="A209" s="9">
        <f>A207+1</f>
        <v>316</v>
      </c>
      <c r="B209" s="25" t="s">
        <v>888</v>
      </c>
      <c r="C209" s="11"/>
      <c r="D209" s="38">
        <v>0</v>
      </c>
      <c r="E209" s="38"/>
      <c r="F209" s="183"/>
      <c r="G209" s="36"/>
      <c r="H209" s="33"/>
    </row>
    <row r="210" spans="1:8" s="34" customFormat="1" ht="17.25" thickBot="1" x14ac:dyDescent="0.3">
      <c r="A210" s="9"/>
      <c r="B210" s="40" t="s">
        <v>4</v>
      </c>
      <c r="C210" s="11" t="s">
        <v>5</v>
      </c>
      <c r="D210" s="38">
        <v>340</v>
      </c>
      <c r="E210" s="38"/>
      <c r="F210" s="183"/>
      <c r="G210" s="36"/>
      <c r="H210" s="33"/>
    </row>
    <row r="211" spans="1:8" s="34" customFormat="1" ht="17.25" thickBot="1" x14ac:dyDescent="0.3">
      <c r="A211" s="202" t="s">
        <v>843</v>
      </c>
      <c r="B211" s="203"/>
      <c r="C211" s="203"/>
      <c r="D211" s="203"/>
      <c r="E211" s="54"/>
      <c r="F211" s="179"/>
      <c r="G211" s="36"/>
      <c r="H211" s="33"/>
    </row>
    <row r="212" spans="1:8" s="34" customFormat="1" x14ac:dyDescent="0.3">
      <c r="A212" s="12"/>
      <c r="B212" s="47" t="s">
        <v>844</v>
      </c>
      <c r="C212" s="64"/>
      <c r="D212" s="65"/>
      <c r="E212" s="65"/>
      <c r="F212" s="183"/>
      <c r="G212" s="36"/>
      <c r="H212" s="33"/>
    </row>
    <row r="213" spans="1:8" s="34" customFormat="1" x14ac:dyDescent="0.25">
      <c r="A213" s="9">
        <v>401</v>
      </c>
      <c r="B213" s="61" t="s">
        <v>606</v>
      </c>
      <c r="C213" s="11"/>
      <c r="D213" s="38"/>
      <c r="E213" s="38"/>
      <c r="F213" s="183"/>
      <c r="G213" s="36"/>
      <c r="H213" s="33"/>
    </row>
    <row r="214" spans="1:8" s="34" customFormat="1" x14ac:dyDescent="0.25">
      <c r="A214" s="9"/>
      <c r="B214" s="40" t="s">
        <v>4</v>
      </c>
      <c r="C214" s="11" t="s">
        <v>5</v>
      </c>
      <c r="D214" s="38">
        <v>6650</v>
      </c>
      <c r="E214" s="38"/>
      <c r="F214" s="183"/>
      <c r="G214" s="36"/>
      <c r="H214" s="33"/>
    </row>
    <row r="215" spans="1:8" s="34" customFormat="1" x14ac:dyDescent="0.25">
      <c r="A215" s="9">
        <f>+A213+1</f>
        <v>402</v>
      </c>
      <c r="B215" s="61" t="s">
        <v>607</v>
      </c>
      <c r="C215" s="11"/>
      <c r="D215" s="38"/>
      <c r="E215" s="38"/>
      <c r="F215" s="183"/>
      <c r="G215" s="36"/>
      <c r="H215" s="33"/>
    </row>
    <row r="216" spans="1:8" s="34" customFormat="1" x14ac:dyDescent="0.25">
      <c r="A216" s="9"/>
      <c r="B216" s="40" t="s">
        <v>4</v>
      </c>
      <c r="C216" s="11" t="s">
        <v>5</v>
      </c>
      <c r="D216" s="38">
        <v>320</v>
      </c>
      <c r="E216" s="38"/>
      <c r="F216" s="183"/>
      <c r="G216" s="36"/>
      <c r="H216" s="33"/>
    </row>
    <row r="217" spans="1:8" s="34" customFormat="1" x14ac:dyDescent="0.25">
      <c r="A217" s="9">
        <f t="shared" ref="A217" si="4">+A215+1</f>
        <v>403</v>
      </c>
      <c r="B217" s="61" t="s">
        <v>766</v>
      </c>
      <c r="C217" s="11"/>
      <c r="D217" s="38"/>
      <c r="E217" s="38"/>
      <c r="F217" s="183"/>
      <c r="G217" s="36"/>
      <c r="H217" s="33"/>
    </row>
    <row r="218" spans="1:8" s="34" customFormat="1" x14ac:dyDescent="0.25">
      <c r="A218" s="9"/>
      <c r="B218" s="57" t="s">
        <v>15</v>
      </c>
      <c r="C218" s="58" t="s">
        <v>16</v>
      </c>
      <c r="D218" s="38">
        <v>340</v>
      </c>
      <c r="E218" s="38"/>
      <c r="F218" s="183"/>
      <c r="G218" s="36"/>
      <c r="H218" s="33"/>
    </row>
    <row r="219" spans="1:8" s="34" customFormat="1" x14ac:dyDescent="0.25">
      <c r="A219" s="9">
        <f t="shared" ref="A219:A221" si="5">+A217+1</f>
        <v>404</v>
      </c>
      <c r="B219" s="61" t="s">
        <v>827</v>
      </c>
      <c r="C219" s="11"/>
      <c r="D219" s="38">
        <v>0</v>
      </c>
      <c r="E219" s="38"/>
      <c r="F219" s="183"/>
      <c r="G219" s="36"/>
      <c r="H219" s="33"/>
    </row>
    <row r="220" spans="1:8" s="34" customFormat="1" x14ac:dyDescent="0.25">
      <c r="A220" s="9"/>
      <c r="B220" s="40" t="s">
        <v>4</v>
      </c>
      <c r="C220" s="11" t="s">
        <v>5</v>
      </c>
      <c r="D220" s="38">
        <v>564</v>
      </c>
      <c r="E220" s="38"/>
      <c r="F220" s="183"/>
      <c r="G220" s="36"/>
      <c r="H220" s="33"/>
    </row>
    <row r="221" spans="1:8" s="34" customFormat="1" x14ac:dyDescent="0.25">
      <c r="A221" s="9">
        <f t="shared" si="5"/>
        <v>405</v>
      </c>
      <c r="B221" s="61" t="s">
        <v>826</v>
      </c>
      <c r="C221" s="11"/>
      <c r="D221" s="38">
        <v>0</v>
      </c>
      <c r="E221" s="38"/>
      <c r="F221" s="183"/>
      <c r="G221" s="36"/>
      <c r="H221" s="33"/>
    </row>
    <row r="222" spans="1:8" s="34" customFormat="1" ht="17.25" thickBot="1" x14ac:dyDescent="0.3">
      <c r="A222" s="9"/>
      <c r="B222" s="40" t="s">
        <v>4</v>
      </c>
      <c r="C222" s="11" t="s">
        <v>5</v>
      </c>
      <c r="D222" s="38">
        <v>7624</v>
      </c>
      <c r="E222" s="38"/>
      <c r="F222" s="183"/>
      <c r="G222" s="36"/>
      <c r="H222" s="33"/>
    </row>
    <row r="223" spans="1:8" s="34" customFormat="1" ht="17.25" thickBot="1" x14ac:dyDescent="0.3">
      <c r="A223" s="202" t="s">
        <v>845</v>
      </c>
      <c r="B223" s="203"/>
      <c r="C223" s="203"/>
      <c r="D223" s="203"/>
      <c r="E223" s="54"/>
      <c r="F223" s="179"/>
      <c r="G223" s="36"/>
      <c r="H223" s="33"/>
    </row>
    <row r="224" spans="1:8" s="34" customFormat="1" x14ac:dyDescent="0.3">
      <c r="A224" s="13"/>
      <c r="B224" s="47" t="s">
        <v>846</v>
      </c>
      <c r="C224" s="26"/>
      <c r="D224" s="66"/>
      <c r="E224" s="38"/>
      <c r="F224" s="183"/>
      <c r="G224" s="36"/>
      <c r="H224" s="33"/>
    </row>
    <row r="225" spans="1:8" s="34" customFormat="1" x14ac:dyDescent="0.25">
      <c r="A225" s="9"/>
      <c r="B225" s="47" t="s">
        <v>298</v>
      </c>
      <c r="C225" s="26"/>
      <c r="D225" s="38"/>
      <c r="E225" s="38"/>
      <c r="F225" s="183"/>
      <c r="G225" s="36"/>
      <c r="H225" s="33"/>
    </row>
    <row r="226" spans="1:8" s="34" customFormat="1" ht="31.5" x14ac:dyDescent="0.25">
      <c r="A226" s="9">
        <v>501</v>
      </c>
      <c r="B226" s="61" t="s">
        <v>825</v>
      </c>
      <c r="C226" s="11"/>
      <c r="D226" s="38"/>
      <c r="E226" s="38"/>
      <c r="F226" s="183"/>
      <c r="G226" s="36"/>
      <c r="H226" s="33"/>
    </row>
    <row r="227" spans="1:8" s="34" customFormat="1" x14ac:dyDescent="0.25">
      <c r="A227" s="9"/>
      <c r="B227" s="40" t="s">
        <v>4</v>
      </c>
      <c r="C227" s="11" t="s">
        <v>5</v>
      </c>
      <c r="D227" s="38">
        <v>1340</v>
      </c>
      <c r="E227" s="38"/>
      <c r="F227" s="183"/>
      <c r="G227" s="36"/>
      <c r="H227" s="33"/>
    </row>
    <row r="228" spans="1:8" s="34" customFormat="1" ht="47.25" x14ac:dyDescent="0.3">
      <c r="A228" s="13">
        <f>A226+1</f>
        <v>502</v>
      </c>
      <c r="B228" s="61" t="s">
        <v>767</v>
      </c>
      <c r="C228" s="11"/>
      <c r="D228" s="38"/>
      <c r="E228" s="38"/>
      <c r="F228" s="183"/>
      <c r="G228" s="36"/>
      <c r="H228" s="33"/>
    </row>
    <row r="229" spans="1:8" s="34" customFormat="1" x14ac:dyDescent="0.3">
      <c r="A229" s="13"/>
      <c r="B229" s="40" t="s">
        <v>4</v>
      </c>
      <c r="C229" s="11" t="s">
        <v>5</v>
      </c>
      <c r="D229" s="38">
        <v>24</v>
      </c>
      <c r="E229" s="38"/>
      <c r="F229" s="183"/>
      <c r="G229" s="36"/>
      <c r="H229" s="33"/>
    </row>
    <row r="230" spans="1:8" s="34" customFormat="1" ht="31.5" x14ac:dyDescent="0.3">
      <c r="A230" s="13">
        <f t="shared" ref="A230" si="6">A228+1</f>
        <v>503</v>
      </c>
      <c r="B230" s="61" t="s">
        <v>818</v>
      </c>
      <c r="C230" s="11"/>
      <c r="D230" s="38"/>
      <c r="E230" s="38"/>
      <c r="F230" s="183"/>
      <c r="G230" s="36"/>
      <c r="H230" s="33"/>
    </row>
    <row r="231" spans="1:8" s="34" customFormat="1" x14ac:dyDescent="0.3">
      <c r="A231" s="13"/>
      <c r="B231" s="40" t="s">
        <v>4</v>
      </c>
      <c r="C231" s="11" t="s">
        <v>5</v>
      </c>
      <c r="D231" s="38">
        <v>194</v>
      </c>
      <c r="E231" s="38"/>
      <c r="F231" s="183"/>
      <c r="G231" s="36"/>
      <c r="H231" s="33"/>
    </row>
    <row r="232" spans="1:8" s="34" customFormat="1" ht="31.5" x14ac:dyDescent="0.3">
      <c r="A232" s="13">
        <f t="shared" ref="A232" si="7">A230+1</f>
        <v>504</v>
      </c>
      <c r="B232" s="61" t="s">
        <v>819</v>
      </c>
      <c r="C232" s="11"/>
      <c r="D232" s="38"/>
      <c r="E232" s="38"/>
      <c r="F232" s="183"/>
      <c r="G232" s="36"/>
      <c r="H232" s="33"/>
    </row>
    <row r="233" spans="1:8" s="34" customFormat="1" x14ac:dyDescent="0.3">
      <c r="A233" s="13"/>
      <c r="B233" s="40" t="s">
        <v>4</v>
      </c>
      <c r="C233" s="11" t="s">
        <v>5</v>
      </c>
      <c r="D233" s="38">
        <v>26</v>
      </c>
      <c r="E233" s="38"/>
      <c r="F233" s="183"/>
      <c r="G233" s="36"/>
      <c r="H233" s="33"/>
    </row>
    <row r="234" spans="1:8" s="34" customFormat="1" ht="31.5" x14ac:dyDescent="0.3">
      <c r="A234" s="13">
        <f t="shared" ref="A234" si="8">A232+1</f>
        <v>505</v>
      </c>
      <c r="B234" s="61" t="s">
        <v>820</v>
      </c>
      <c r="C234" s="11"/>
      <c r="D234" s="38"/>
      <c r="E234" s="38"/>
      <c r="F234" s="183"/>
      <c r="G234" s="36"/>
      <c r="H234" s="33"/>
    </row>
    <row r="235" spans="1:8" s="34" customFormat="1" x14ac:dyDescent="0.3">
      <c r="A235" s="13"/>
      <c r="B235" s="40" t="s">
        <v>4</v>
      </c>
      <c r="C235" s="11" t="s">
        <v>5</v>
      </c>
      <c r="D235" s="38">
        <v>9</v>
      </c>
      <c r="E235" s="38"/>
      <c r="F235" s="183"/>
      <c r="G235" s="36"/>
      <c r="H235" s="33"/>
    </row>
    <row r="236" spans="1:8" s="34" customFormat="1" ht="31.5" x14ac:dyDescent="0.3">
      <c r="A236" s="13">
        <f t="shared" ref="A236" si="9">A234+1</f>
        <v>506</v>
      </c>
      <c r="B236" s="61" t="s">
        <v>821</v>
      </c>
      <c r="C236" s="11"/>
      <c r="D236" s="38"/>
      <c r="E236" s="38"/>
      <c r="F236" s="183"/>
      <c r="G236" s="36"/>
      <c r="H236" s="33"/>
    </row>
    <row r="237" spans="1:8" s="34" customFormat="1" x14ac:dyDescent="0.3">
      <c r="A237" s="13"/>
      <c r="B237" s="40" t="s">
        <v>4</v>
      </c>
      <c r="C237" s="11" t="s">
        <v>5</v>
      </c>
      <c r="D237" s="38">
        <v>128</v>
      </c>
      <c r="E237" s="38"/>
      <c r="F237" s="183"/>
      <c r="G237" s="36"/>
      <c r="H237" s="33"/>
    </row>
    <row r="238" spans="1:8" s="34" customFormat="1" ht="31.5" x14ac:dyDescent="0.3">
      <c r="A238" s="13">
        <f t="shared" ref="A238" si="10">A236+1</f>
        <v>507</v>
      </c>
      <c r="B238" s="61" t="s">
        <v>822</v>
      </c>
      <c r="C238" s="11"/>
      <c r="D238" s="38"/>
      <c r="E238" s="38"/>
      <c r="F238" s="183"/>
      <c r="G238" s="36"/>
      <c r="H238" s="33"/>
    </row>
    <row r="239" spans="1:8" s="34" customFormat="1" x14ac:dyDescent="0.3">
      <c r="A239" s="13"/>
      <c r="B239" s="40" t="s">
        <v>4</v>
      </c>
      <c r="C239" s="11" t="s">
        <v>5</v>
      </c>
      <c r="D239" s="38">
        <v>156</v>
      </c>
      <c r="E239" s="38"/>
      <c r="F239" s="183"/>
      <c r="G239" s="36"/>
      <c r="H239" s="33"/>
    </row>
    <row r="240" spans="1:8" s="34" customFormat="1" ht="31.5" x14ac:dyDescent="0.3">
      <c r="A240" s="13">
        <f t="shared" ref="A240" si="11">A238+1</f>
        <v>508</v>
      </c>
      <c r="B240" s="61" t="s">
        <v>823</v>
      </c>
      <c r="C240" s="11"/>
      <c r="D240" s="38"/>
      <c r="E240" s="38"/>
      <c r="F240" s="183"/>
      <c r="G240" s="36"/>
      <c r="H240" s="33"/>
    </row>
    <row r="241" spans="1:8" s="34" customFormat="1" x14ac:dyDescent="0.3">
      <c r="A241" s="13"/>
      <c r="B241" s="40" t="s">
        <v>4</v>
      </c>
      <c r="C241" s="11" t="s">
        <v>5</v>
      </c>
      <c r="D241" s="38">
        <v>295</v>
      </c>
      <c r="E241" s="38"/>
      <c r="F241" s="183"/>
      <c r="G241" s="36"/>
      <c r="H241" s="33"/>
    </row>
    <row r="242" spans="1:8" s="34" customFormat="1" ht="31.5" x14ac:dyDescent="0.3">
      <c r="A242" s="13">
        <f t="shared" ref="A242" si="12">A240+1</f>
        <v>509</v>
      </c>
      <c r="B242" s="61" t="s">
        <v>824</v>
      </c>
      <c r="C242" s="11"/>
      <c r="D242" s="38"/>
      <c r="E242" s="38"/>
      <c r="F242" s="183"/>
      <c r="G242" s="36"/>
      <c r="H242" s="33"/>
    </row>
    <row r="243" spans="1:8" s="34" customFormat="1" x14ac:dyDescent="0.3">
      <c r="A243" s="13"/>
      <c r="B243" s="40" t="s">
        <v>4</v>
      </c>
      <c r="C243" s="11" t="s">
        <v>5</v>
      </c>
      <c r="D243" s="38">
        <v>360</v>
      </c>
      <c r="E243" s="38"/>
      <c r="F243" s="183"/>
      <c r="G243" s="36"/>
      <c r="H243" s="33"/>
    </row>
    <row r="244" spans="1:8" s="34" customFormat="1" x14ac:dyDescent="0.3">
      <c r="A244" s="13">
        <f>A242+1</f>
        <v>510</v>
      </c>
      <c r="B244" s="61" t="s">
        <v>608</v>
      </c>
      <c r="C244" s="11"/>
      <c r="D244" s="38"/>
      <c r="E244" s="38"/>
      <c r="F244" s="183"/>
      <c r="G244" s="36"/>
      <c r="H244" s="33"/>
    </row>
    <row r="245" spans="1:8" s="34" customFormat="1" x14ac:dyDescent="0.3">
      <c r="A245" s="13"/>
      <c r="B245" s="40" t="s">
        <v>4</v>
      </c>
      <c r="C245" s="11" t="s">
        <v>5</v>
      </c>
      <c r="D245" s="38">
        <v>240</v>
      </c>
      <c r="E245" s="38"/>
      <c r="F245" s="183"/>
      <c r="G245" s="36"/>
      <c r="H245" s="33"/>
    </row>
    <row r="246" spans="1:8" s="34" customFormat="1" x14ac:dyDescent="0.25">
      <c r="A246" s="9"/>
      <c r="B246" s="47" t="s">
        <v>297</v>
      </c>
      <c r="C246" s="26"/>
      <c r="D246" s="38"/>
      <c r="E246" s="38"/>
      <c r="F246" s="183"/>
      <c r="G246" s="36"/>
      <c r="H246" s="33"/>
    </row>
    <row r="247" spans="1:8" s="34" customFormat="1" ht="31.5" x14ac:dyDescent="0.25">
      <c r="A247" s="149">
        <f>A244+1</f>
        <v>511</v>
      </c>
      <c r="B247" s="67" t="s">
        <v>794</v>
      </c>
      <c r="C247" s="26"/>
      <c r="D247" s="38"/>
      <c r="E247" s="38"/>
      <c r="F247" s="183"/>
      <c r="G247" s="36"/>
      <c r="H247" s="33"/>
    </row>
    <row r="248" spans="1:8" s="34" customFormat="1" x14ac:dyDescent="0.25">
      <c r="A248" s="152"/>
      <c r="B248" s="40" t="s">
        <v>4</v>
      </c>
      <c r="C248" s="11" t="s">
        <v>5</v>
      </c>
      <c r="D248" s="38">
        <v>2309</v>
      </c>
      <c r="E248" s="38"/>
      <c r="F248" s="183"/>
      <c r="G248" s="36"/>
      <c r="H248" s="33"/>
    </row>
    <row r="249" spans="1:8" s="34" customFormat="1" x14ac:dyDescent="0.25">
      <c r="A249" s="149">
        <f>A247+1</f>
        <v>512</v>
      </c>
      <c r="B249" s="67" t="s">
        <v>795</v>
      </c>
      <c r="C249" s="26"/>
      <c r="D249" s="38"/>
      <c r="E249" s="38"/>
      <c r="F249" s="183"/>
      <c r="G249" s="36"/>
      <c r="H249" s="33"/>
    </row>
    <row r="250" spans="1:8" s="34" customFormat="1" x14ac:dyDescent="0.25">
      <c r="A250" s="152"/>
      <c r="B250" s="40" t="s">
        <v>4</v>
      </c>
      <c r="C250" s="11" t="s">
        <v>5</v>
      </c>
      <c r="D250" s="38">
        <v>139</v>
      </c>
      <c r="E250" s="38"/>
      <c r="F250" s="183"/>
      <c r="G250" s="36"/>
      <c r="H250" s="33"/>
    </row>
    <row r="251" spans="1:8" s="34" customFormat="1" x14ac:dyDescent="0.25">
      <c r="A251" s="149">
        <f t="shared" ref="A251" si="13">A249+1</f>
        <v>513</v>
      </c>
      <c r="B251" s="67" t="s">
        <v>787</v>
      </c>
      <c r="C251" s="26"/>
      <c r="D251" s="38"/>
      <c r="E251" s="38"/>
      <c r="F251" s="183"/>
      <c r="G251" s="36"/>
      <c r="H251" s="33"/>
    </row>
    <row r="252" spans="1:8" s="34" customFormat="1" x14ac:dyDescent="0.25">
      <c r="A252" s="152"/>
      <c r="B252" s="40" t="s">
        <v>4</v>
      </c>
      <c r="C252" s="11" t="s">
        <v>5</v>
      </c>
      <c r="D252" s="38">
        <v>39</v>
      </c>
      <c r="E252" s="38"/>
      <c r="F252" s="183"/>
      <c r="G252" s="36"/>
      <c r="H252" s="33"/>
    </row>
    <row r="253" spans="1:8" s="34" customFormat="1" x14ac:dyDescent="0.25">
      <c r="A253" s="149">
        <f t="shared" ref="A253" si="14">A251+1</f>
        <v>514</v>
      </c>
      <c r="B253" s="67" t="s">
        <v>811</v>
      </c>
      <c r="C253" s="26"/>
      <c r="D253" s="38"/>
      <c r="E253" s="38"/>
      <c r="F253" s="183"/>
      <c r="G253" s="36"/>
      <c r="H253" s="33"/>
    </row>
    <row r="254" spans="1:8" s="34" customFormat="1" x14ac:dyDescent="0.25">
      <c r="A254" s="152"/>
      <c r="B254" s="40" t="s">
        <v>4</v>
      </c>
      <c r="C254" s="11" t="s">
        <v>5</v>
      </c>
      <c r="D254" s="38">
        <v>28</v>
      </c>
      <c r="E254" s="38"/>
      <c r="F254" s="183"/>
      <c r="G254" s="36"/>
      <c r="H254" s="33"/>
    </row>
    <row r="255" spans="1:8" s="34" customFormat="1" x14ac:dyDescent="0.25">
      <c r="A255" s="149">
        <f t="shared" ref="A255" si="15">A253+1</f>
        <v>515</v>
      </c>
      <c r="B255" s="67" t="s">
        <v>796</v>
      </c>
      <c r="C255" s="26"/>
      <c r="D255" s="38"/>
      <c r="E255" s="38"/>
      <c r="F255" s="183"/>
      <c r="G255" s="36"/>
      <c r="H255" s="33"/>
    </row>
    <row r="256" spans="1:8" s="34" customFormat="1" x14ac:dyDescent="0.25">
      <c r="A256" s="152"/>
      <c r="B256" s="40" t="s">
        <v>4</v>
      </c>
      <c r="C256" s="11" t="s">
        <v>5</v>
      </c>
      <c r="D256" s="38">
        <v>43</v>
      </c>
      <c r="E256" s="38"/>
      <c r="F256" s="183"/>
      <c r="G256" s="36"/>
      <c r="H256" s="33"/>
    </row>
    <row r="257" spans="1:8" s="34" customFormat="1" x14ac:dyDescent="0.25">
      <c r="A257" s="149">
        <f t="shared" ref="A257" si="16">A255+1</f>
        <v>516</v>
      </c>
      <c r="B257" s="67" t="s">
        <v>790</v>
      </c>
      <c r="C257" s="26"/>
      <c r="D257" s="38"/>
      <c r="E257" s="38"/>
      <c r="F257" s="183"/>
      <c r="G257" s="36"/>
      <c r="H257" s="33"/>
    </row>
    <row r="258" spans="1:8" s="34" customFormat="1" x14ac:dyDescent="0.25">
      <c r="A258" s="152"/>
      <c r="B258" s="40" t="s">
        <v>4</v>
      </c>
      <c r="C258" s="11" t="s">
        <v>5</v>
      </c>
      <c r="D258" s="38">
        <v>62</v>
      </c>
      <c r="E258" s="38"/>
      <c r="F258" s="183"/>
      <c r="G258" s="36"/>
      <c r="H258" s="33"/>
    </row>
    <row r="259" spans="1:8" s="34" customFormat="1" x14ac:dyDescent="0.25">
      <c r="A259" s="149">
        <f t="shared" ref="A259" si="17">A257+1</f>
        <v>517</v>
      </c>
      <c r="B259" s="67" t="s">
        <v>797</v>
      </c>
      <c r="C259" s="26"/>
      <c r="D259" s="38"/>
      <c r="E259" s="38"/>
      <c r="F259" s="183"/>
      <c r="G259" s="36"/>
      <c r="H259" s="33"/>
    </row>
    <row r="260" spans="1:8" s="34" customFormat="1" x14ac:dyDescent="0.25">
      <c r="A260" s="152"/>
      <c r="B260" s="40" t="s">
        <v>4</v>
      </c>
      <c r="C260" s="11" t="s">
        <v>5</v>
      </c>
      <c r="D260" s="38">
        <v>3</v>
      </c>
      <c r="E260" s="38"/>
      <c r="F260" s="183"/>
      <c r="G260" s="36"/>
      <c r="H260" s="33"/>
    </row>
    <row r="261" spans="1:8" s="34" customFormat="1" x14ac:dyDescent="0.25">
      <c r="A261" s="149">
        <f t="shared" ref="A261" si="18">A259+1</f>
        <v>518</v>
      </c>
      <c r="B261" s="67" t="s">
        <v>798</v>
      </c>
      <c r="C261" s="26"/>
      <c r="D261" s="38"/>
      <c r="E261" s="38"/>
      <c r="F261" s="183"/>
      <c r="G261" s="36"/>
      <c r="H261" s="33"/>
    </row>
    <row r="262" spans="1:8" s="34" customFormat="1" x14ac:dyDescent="0.25">
      <c r="A262" s="152"/>
      <c r="B262" s="40" t="s">
        <v>4</v>
      </c>
      <c r="C262" s="11" t="s">
        <v>5</v>
      </c>
      <c r="D262" s="38">
        <v>6</v>
      </c>
      <c r="E262" s="38"/>
      <c r="F262" s="183"/>
      <c r="G262" s="36"/>
      <c r="H262" s="33"/>
    </row>
    <row r="263" spans="1:8" s="34" customFormat="1" ht="47.25" x14ac:dyDescent="0.25">
      <c r="A263" s="149">
        <f t="shared" ref="A263" si="19">A261+1</f>
        <v>519</v>
      </c>
      <c r="B263" s="68" t="s">
        <v>788</v>
      </c>
      <c r="C263" s="26"/>
      <c r="D263" s="38"/>
      <c r="E263" s="38"/>
      <c r="F263" s="183"/>
      <c r="G263" s="36"/>
      <c r="H263" s="33"/>
    </row>
    <row r="264" spans="1:8" s="34" customFormat="1" x14ac:dyDescent="0.25">
      <c r="A264" s="152"/>
      <c r="B264" s="40" t="s">
        <v>4</v>
      </c>
      <c r="C264" s="11" t="s">
        <v>5</v>
      </c>
      <c r="D264" s="38">
        <v>22</v>
      </c>
      <c r="E264" s="38"/>
      <c r="F264" s="183"/>
      <c r="G264" s="36"/>
      <c r="H264" s="33"/>
    </row>
    <row r="265" spans="1:8" s="34" customFormat="1" ht="47.25" x14ac:dyDescent="0.25">
      <c r="A265" s="149">
        <f t="shared" ref="A265" si="20">A263+1</f>
        <v>520</v>
      </c>
      <c r="B265" s="68" t="s">
        <v>793</v>
      </c>
      <c r="C265" s="26"/>
      <c r="D265" s="38"/>
      <c r="E265" s="38"/>
      <c r="F265" s="183"/>
      <c r="G265" s="36"/>
      <c r="H265" s="33"/>
    </row>
    <row r="266" spans="1:8" s="34" customFormat="1" x14ac:dyDescent="0.25">
      <c r="A266" s="152"/>
      <c r="B266" s="40" t="s">
        <v>4</v>
      </c>
      <c r="C266" s="11" t="s">
        <v>5</v>
      </c>
      <c r="D266" s="38">
        <v>32</v>
      </c>
      <c r="E266" s="38"/>
      <c r="F266" s="183"/>
      <c r="G266" s="36"/>
      <c r="H266" s="33"/>
    </row>
    <row r="267" spans="1:8" s="34" customFormat="1" x14ac:dyDescent="0.25">
      <c r="A267" s="149">
        <f t="shared" ref="A267" si="21">A265+1</f>
        <v>521</v>
      </c>
      <c r="B267" s="67" t="s">
        <v>792</v>
      </c>
      <c r="C267" s="26"/>
      <c r="D267" s="38"/>
      <c r="E267" s="38"/>
      <c r="F267" s="183"/>
      <c r="G267" s="36"/>
      <c r="H267" s="33"/>
    </row>
    <row r="268" spans="1:8" s="34" customFormat="1" x14ac:dyDescent="0.25">
      <c r="A268" s="152"/>
      <c r="B268" s="40" t="s">
        <v>4</v>
      </c>
      <c r="C268" s="11" t="s">
        <v>5</v>
      </c>
      <c r="D268" s="38">
        <v>207</v>
      </c>
      <c r="E268" s="38"/>
      <c r="F268" s="183"/>
      <c r="G268" s="36"/>
      <c r="H268" s="33"/>
    </row>
    <row r="269" spans="1:8" s="34" customFormat="1" x14ac:dyDescent="0.25">
      <c r="A269" s="149">
        <f t="shared" ref="A269" si="22">A267+1</f>
        <v>522</v>
      </c>
      <c r="B269" s="67" t="s">
        <v>791</v>
      </c>
      <c r="C269" s="26"/>
      <c r="D269" s="38"/>
      <c r="E269" s="38"/>
      <c r="F269" s="183"/>
      <c r="G269" s="36"/>
      <c r="H269" s="33"/>
    </row>
    <row r="270" spans="1:8" s="34" customFormat="1" x14ac:dyDescent="0.25">
      <c r="A270" s="152"/>
      <c r="B270" s="40" t="s">
        <v>4</v>
      </c>
      <c r="C270" s="11" t="s">
        <v>5</v>
      </c>
      <c r="D270" s="38">
        <v>29</v>
      </c>
      <c r="E270" s="38"/>
      <c r="F270" s="183"/>
      <c r="G270" s="36"/>
      <c r="H270" s="33"/>
    </row>
    <row r="271" spans="1:8" s="34" customFormat="1" x14ac:dyDescent="0.25">
      <c r="A271" s="149">
        <f t="shared" ref="A271" si="23">A269+1</f>
        <v>523</v>
      </c>
      <c r="B271" s="67" t="s">
        <v>789</v>
      </c>
      <c r="C271" s="26"/>
      <c r="D271" s="38"/>
      <c r="E271" s="38"/>
      <c r="F271" s="183"/>
      <c r="G271" s="36"/>
      <c r="H271" s="33"/>
    </row>
    <row r="272" spans="1:8" s="34" customFormat="1" x14ac:dyDescent="0.25">
      <c r="A272" s="152"/>
      <c r="B272" s="40" t="s">
        <v>4</v>
      </c>
      <c r="C272" s="11" t="s">
        <v>5</v>
      </c>
      <c r="D272" s="38">
        <v>15</v>
      </c>
      <c r="E272" s="38"/>
      <c r="F272" s="183"/>
      <c r="G272" s="36"/>
      <c r="H272" s="33"/>
    </row>
    <row r="273" spans="1:8" s="34" customFormat="1" x14ac:dyDescent="0.25">
      <c r="A273" s="149">
        <f t="shared" ref="A273" si="24">A271+1</f>
        <v>524</v>
      </c>
      <c r="B273" s="67" t="s">
        <v>780</v>
      </c>
      <c r="C273" s="26"/>
      <c r="D273" s="38"/>
      <c r="E273" s="38"/>
      <c r="F273" s="183"/>
      <c r="G273" s="36"/>
      <c r="H273" s="33"/>
    </row>
    <row r="274" spans="1:8" s="34" customFormat="1" x14ac:dyDescent="0.25">
      <c r="A274" s="152"/>
      <c r="B274" s="40" t="s">
        <v>4</v>
      </c>
      <c r="C274" s="11" t="s">
        <v>5</v>
      </c>
      <c r="D274" s="38">
        <v>24</v>
      </c>
      <c r="E274" s="38"/>
      <c r="F274" s="183"/>
      <c r="G274" s="36"/>
      <c r="H274" s="33"/>
    </row>
    <row r="275" spans="1:8" s="34" customFormat="1" ht="31.5" x14ac:dyDescent="0.25">
      <c r="A275" s="149">
        <f t="shared" ref="A275" si="25">A273+1</f>
        <v>525</v>
      </c>
      <c r="B275" s="67" t="s">
        <v>781</v>
      </c>
      <c r="C275" s="26"/>
      <c r="D275" s="38"/>
      <c r="E275" s="38"/>
      <c r="F275" s="183"/>
      <c r="G275" s="36"/>
      <c r="H275" s="33"/>
    </row>
    <row r="276" spans="1:8" s="34" customFormat="1" x14ac:dyDescent="0.25">
      <c r="A276" s="152"/>
      <c r="B276" s="67" t="s">
        <v>779</v>
      </c>
      <c r="C276" s="11" t="s">
        <v>18</v>
      </c>
      <c r="D276" s="38">
        <v>2</v>
      </c>
      <c r="E276" s="38"/>
      <c r="F276" s="183"/>
      <c r="G276" s="36"/>
      <c r="H276" s="33"/>
    </row>
    <row r="277" spans="1:8" s="34" customFormat="1" ht="63" x14ac:dyDescent="0.25">
      <c r="A277" s="149">
        <f t="shared" ref="A277" si="26">A275+1</f>
        <v>526</v>
      </c>
      <c r="B277" s="67" t="s">
        <v>782</v>
      </c>
      <c r="C277" s="26"/>
      <c r="D277" s="38"/>
      <c r="E277" s="38"/>
      <c r="F277" s="183"/>
      <c r="G277" s="36"/>
      <c r="H277" s="33"/>
    </row>
    <row r="278" spans="1:8" s="34" customFormat="1" x14ac:dyDescent="0.25">
      <c r="A278" s="152"/>
      <c r="B278" s="67" t="s">
        <v>779</v>
      </c>
      <c r="C278" s="11" t="s">
        <v>18</v>
      </c>
      <c r="D278" s="38">
        <v>3</v>
      </c>
      <c r="E278" s="38"/>
      <c r="F278" s="183"/>
      <c r="G278" s="36"/>
      <c r="H278" s="33"/>
    </row>
    <row r="279" spans="1:8" s="34" customFormat="1" x14ac:dyDescent="0.25">
      <c r="A279" s="149">
        <f t="shared" ref="A279" si="27">A277+1</f>
        <v>527</v>
      </c>
      <c r="B279" s="67" t="s">
        <v>783</v>
      </c>
      <c r="C279" s="26"/>
      <c r="D279" s="38"/>
      <c r="E279" s="38"/>
      <c r="F279" s="183"/>
      <c r="G279" s="36"/>
      <c r="H279" s="33"/>
    </row>
    <row r="280" spans="1:8" s="34" customFormat="1" x14ac:dyDescent="0.25">
      <c r="A280" s="152"/>
      <c r="B280" s="40" t="s">
        <v>4</v>
      </c>
      <c r="C280" s="11" t="s">
        <v>5</v>
      </c>
      <c r="D280" s="38">
        <v>8</v>
      </c>
      <c r="E280" s="38"/>
      <c r="F280" s="183"/>
      <c r="G280" s="36"/>
      <c r="H280" s="33"/>
    </row>
    <row r="281" spans="1:8" s="34" customFormat="1" ht="63" x14ac:dyDescent="0.25">
      <c r="A281" s="149">
        <f t="shared" ref="A281" si="28">A279+1</f>
        <v>528</v>
      </c>
      <c r="B281" s="68" t="s">
        <v>799</v>
      </c>
      <c r="C281" s="26"/>
      <c r="D281" s="38"/>
      <c r="E281" s="38"/>
      <c r="F281" s="183"/>
      <c r="G281" s="36"/>
      <c r="H281" s="33"/>
    </row>
    <row r="282" spans="1:8" s="34" customFormat="1" x14ac:dyDescent="0.25">
      <c r="A282" s="152"/>
      <c r="B282" s="40" t="s">
        <v>4</v>
      </c>
      <c r="C282" s="11" t="s">
        <v>5</v>
      </c>
      <c r="D282" s="38">
        <v>825</v>
      </c>
      <c r="E282" s="38"/>
      <c r="F282" s="183"/>
      <c r="G282" s="36"/>
      <c r="H282" s="33"/>
    </row>
    <row r="283" spans="1:8" s="34" customFormat="1" x14ac:dyDescent="0.25">
      <c r="A283" s="149">
        <f t="shared" ref="A283" si="29">A281+1</f>
        <v>529</v>
      </c>
      <c r="B283" s="67" t="s">
        <v>785</v>
      </c>
      <c r="C283" s="26"/>
      <c r="D283" s="38"/>
      <c r="E283" s="38"/>
      <c r="F283" s="183"/>
      <c r="G283" s="36"/>
      <c r="H283" s="33"/>
    </row>
    <row r="284" spans="1:8" s="34" customFormat="1" x14ac:dyDescent="0.25">
      <c r="A284" s="152"/>
      <c r="B284" s="40" t="s">
        <v>4</v>
      </c>
      <c r="C284" s="11" t="s">
        <v>5</v>
      </c>
      <c r="D284" s="38">
        <v>1625</v>
      </c>
      <c r="E284" s="38"/>
      <c r="F284" s="183"/>
      <c r="G284" s="36"/>
      <c r="H284" s="33"/>
    </row>
    <row r="285" spans="1:8" s="34" customFormat="1" ht="31.5" x14ac:dyDescent="0.25">
      <c r="A285" s="149">
        <f t="shared" ref="A285" si="30">A283+1</f>
        <v>530</v>
      </c>
      <c r="B285" s="67" t="s">
        <v>784</v>
      </c>
      <c r="C285" s="26"/>
      <c r="D285" s="38"/>
      <c r="E285" s="38"/>
      <c r="F285" s="183"/>
      <c r="G285" s="36"/>
      <c r="H285" s="33"/>
    </row>
    <row r="286" spans="1:8" s="34" customFormat="1" x14ac:dyDescent="0.25">
      <c r="A286" s="152"/>
      <c r="B286" s="57" t="s">
        <v>15</v>
      </c>
      <c r="C286" s="58" t="s">
        <v>16</v>
      </c>
      <c r="D286" s="38">
        <v>105</v>
      </c>
      <c r="E286" s="38"/>
      <c r="F286" s="183"/>
      <c r="G286" s="36"/>
      <c r="H286" s="33"/>
    </row>
    <row r="287" spans="1:8" s="34" customFormat="1" ht="31.5" x14ac:dyDescent="0.25">
      <c r="A287" s="149">
        <f t="shared" ref="A287" si="31">A285+1</f>
        <v>531</v>
      </c>
      <c r="B287" s="67" t="s">
        <v>786</v>
      </c>
      <c r="C287" s="26"/>
      <c r="D287" s="38"/>
      <c r="E287" s="38"/>
      <c r="F287" s="183"/>
      <c r="G287" s="36"/>
      <c r="H287" s="33"/>
    </row>
    <row r="288" spans="1:8" s="34" customFormat="1" x14ac:dyDescent="0.25">
      <c r="A288" s="152"/>
      <c r="B288" s="40" t="s">
        <v>4</v>
      </c>
      <c r="C288" s="11" t="s">
        <v>5</v>
      </c>
      <c r="D288" s="38">
        <v>18</v>
      </c>
      <c r="E288" s="38"/>
      <c r="F288" s="183"/>
      <c r="G288" s="36"/>
      <c r="H288" s="33"/>
    </row>
    <row r="289" spans="1:8" s="34" customFormat="1" ht="63" x14ac:dyDescent="0.25">
      <c r="A289" s="149">
        <f t="shared" ref="A289" si="32">A287+1</f>
        <v>532</v>
      </c>
      <c r="B289" s="68" t="s">
        <v>778</v>
      </c>
      <c r="C289" s="26"/>
      <c r="D289" s="38"/>
      <c r="E289" s="38"/>
      <c r="F289" s="183"/>
      <c r="G289" s="36"/>
      <c r="H289" s="33"/>
    </row>
    <row r="290" spans="1:8" s="34" customFormat="1" x14ac:dyDescent="0.25">
      <c r="A290" s="149"/>
      <c r="B290" s="67" t="s">
        <v>779</v>
      </c>
      <c r="C290" s="11" t="s">
        <v>18</v>
      </c>
      <c r="D290" s="38">
        <v>45</v>
      </c>
      <c r="E290" s="38"/>
      <c r="F290" s="183"/>
      <c r="G290" s="36"/>
      <c r="H290" s="33"/>
    </row>
    <row r="291" spans="1:8" s="34" customFormat="1" x14ac:dyDescent="0.25">
      <c r="A291" s="9"/>
      <c r="B291" s="47" t="s">
        <v>296</v>
      </c>
      <c r="C291" s="26"/>
      <c r="D291" s="38"/>
      <c r="E291" s="38"/>
      <c r="F291" s="183"/>
      <c r="G291" s="36"/>
      <c r="H291" s="33"/>
    </row>
    <row r="292" spans="1:8" s="34" customFormat="1" x14ac:dyDescent="0.25">
      <c r="A292" s="152"/>
      <c r="B292" s="63" t="s">
        <v>609</v>
      </c>
      <c r="C292" s="11"/>
      <c r="D292" s="38"/>
      <c r="E292" s="38"/>
      <c r="F292" s="184"/>
      <c r="G292" s="36"/>
      <c r="H292" s="33"/>
    </row>
    <row r="293" spans="1:8" s="34" customFormat="1" ht="31.5" x14ac:dyDescent="0.25">
      <c r="A293" s="149">
        <f>A289+1</f>
        <v>533</v>
      </c>
      <c r="B293" s="67" t="s">
        <v>772</v>
      </c>
      <c r="C293" s="11"/>
      <c r="D293" s="38"/>
      <c r="E293" s="38"/>
      <c r="F293" s="184"/>
      <c r="G293" s="36"/>
      <c r="H293" s="33"/>
    </row>
    <row r="294" spans="1:8" s="34" customFormat="1" x14ac:dyDescent="0.25">
      <c r="A294" s="152"/>
      <c r="B294" s="39" t="s">
        <v>97</v>
      </c>
      <c r="C294" s="26" t="s">
        <v>5</v>
      </c>
      <c r="D294" s="38">
        <v>37</v>
      </c>
      <c r="E294" s="38"/>
      <c r="F294" s="183"/>
      <c r="G294" s="36"/>
      <c r="H294" s="33"/>
    </row>
    <row r="295" spans="1:8" s="34" customFormat="1" ht="31.5" x14ac:dyDescent="0.25">
      <c r="A295" s="149">
        <f>A293+1</f>
        <v>534</v>
      </c>
      <c r="B295" s="67" t="s">
        <v>773</v>
      </c>
      <c r="C295" s="26"/>
      <c r="D295" s="38"/>
      <c r="E295" s="38"/>
      <c r="F295" s="183"/>
      <c r="G295" s="36"/>
      <c r="H295" s="33"/>
    </row>
    <row r="296" spans="1:8" s="34" customFormat="1" x14ac:dyDescent="0.25">
      <c r="A296" s="152"/>
      <c r="B296" s="39" t="s">
        <v>97</v>
      </c>
      <c r="C296" s="26" t="s">
        <v>5</v>
      </c>
      <c r="D296" s="38">
        <v>2</v>
      </c>
      <c r="E296" s="38"/>
      <c r="F296" s="183"/>
      <c r="G296" s="36"/>
      <c r="H296" s="33"/>
    </row>
    <row r="297" spans="1:8" s="34" customFormat="1" x14ac:dyDescent="0.25">
      <c r="A297" s="149">
        <f t="shared" ref="A297" si="33">A295+1</f>
        <v>535</v>
      </c>
      <c r="B297" s="67" t="s">
        <v>768</v>
      </c>
      <c r="C297" s="26"/>
      <c r="D297" s="38"/>
      <c r="E297" s="38"/>
      <c r="F297" s="183"/>
      <c r="G297" s="36"/>
      <c r="H297" s="33"/>
    </row>
    <row r="298" spans="1:8" s="34" customFormat="1" x14ac:dyDescent="0.25">
      <c r="A298" s="152"/>
      <c r="B298" s="40" t="s">
        <v>17</v>
      </c>
      <c r="C298" s="58" t="s">
        <v>18</v>
      </c>
      <c r="D298" s="38">
        <v>2</v>
      </c>
      <c r="E298" s="38"/>
      <c r="F298" s="183"/>
      <c r="G298" s="36"/>
      <c r="H298" s="33"/>
    </row>
    <row r="299" spans="1:8" s="34" customFormat="1" x14ac:dyDescent="0.25">
      <c r="A299" s="149">
        <f t="shared" ref="A299" si="34">A297+1</f>
        <v>536</v>
      </c>
      <c r="B299" s="67" t="s">
        <v>769</v>
      </c>
      <c r="C299" s="26"/>
      <c r="D299" s="38"/>
      <c r="E299" s="38"/>
      <c r="F299" s="183"/>
      <c r="G299" s="36"/>
      <c r="H299" s="33"/>
    </row>
    <row r="300" spans="1:8" s="34" customFormat="1" x14ac:dyDescent="0.25">
      <c r="A300" s="152"/>
      <c r="B300" s="40" t="s">
        <v>17</v>
      </c>
      <c r="C300" s="58" t="s">
        <v>18</v>
      </c>
      <c r="D300" s="38">
        <v>10</v>
      </c>
      <c r="E300" s="38"/>
      <c r="F300" s="183"/>
      <c r="G300" s="36"/>
      <c r="H300" s="33"/>
    </row>
    <row r="301" spans="1:8" s="34" customFormat="1" x14ac:dyDescent="0.25">
      <c r="A301" s="149">
        <f t="shared" ref="A301" si="35">A299+1</f>
        <v>537</v>
      </c>
      <c r="B301" s="67" t="s">
        <v>770</v>
      </c>
      <c r="C301" s="26"/>
      <c r="D301" s="38"/>
      <c r="E301" s="38"/>
      <c r="F301" s="183"/>
      <c r="G301" s="36"/>
      <c r="H301" s="33"/>
    </row>
    <row r="302" spans="1:8" s="34" customFormat="1" x14ac:dyDescent="0.25">
      <c r="A302" s="152"/>
      <c r="B302" s="40" t="s">
        <v>17</v>
      </c>
      <c r="C302" s="58" t="s">
        <v>18</v>
      </c>
      <c r="D302" s="38">
        <v>5</v>
      </c>
      <c r="E302" s="38"/>
      <c r="F302" s="183"/>
      <c r="G302" s="36"/>
      <c r="H302" s="33"/>
    </row>
    <row r="303" spans="1:8" s="34" customFormat="1" x14ac:dyDescent="0.25">
      <c r="A303" s="149">
        <f t="shared" ref="A303" si="36">A301+1</f>
        <v>538</v>
      </c>
      <c r="B303" s="67" t="s">
        <v>771</v>
      </c>
      <c r="C303" s="26"/>
      <c r="D303" s="38"/>
      <c r="E303" s="38"/>
      <c r="F303" s="183"/>
      <c r="G303" s="36"/>
      <c r="H303" s="33"/>
    </row>
    <row r="304" spans="1:8" s="34" customFormat="1" x14ac:dyDescent="0.25">
      <c r="A304" s="152"/>
      <c r="B304" s="40" t="s">
        <v>17</v>
      </c>
      <c r="C304" s="58" t="s">
        <v>18</v>
      </c>
      <c r="D304" s="38">
        <v>2</v>
      </c>
      <c r="E304" s="38"/>
      <c r="F304" s="183"/>
      <c r="G304" s="36"/>
      <c r="H304" s="33"/>
    </row>
    <row r="305" spans="1:8" s="34" customFormat="1" x14ac:dyDescent="0.25">
      <c r="A305" s="150"/>
      <c r="B305" s="63" t="s">
        <v>883</v>
      </c>
      <c r="C305" s="26"/>
      <c r="D305" s="38"/>
      <c r="E305" s="38"/>
      <c r="F305" s="183"/>
      <c r="G305" s="36"/>
      <c r="H305" s="33"/>
    </row>
    <row r="306" spans="1:8" s="34" customFormat="1" ht="31.5" x14ac:dyDescent="0.25">
      <c r="A306" s="149">
        <f>A303+1</f>
        <v>539</v>
      </c>
      <c r="B306" s="67" t="s">
        <v>774</v>
      </c>
      <c r="C306" s="58"/>
      <c r="D306" s="38">
        <v>0</v>
      </c>
      <c r="E306" s="38"/>
      <c r="F306" s="183"/>
      <c r="G306" s="36"/>
      <c r="H306" s="33"/>
    </row>
    <row r="307" spans="1:8" s="34" customFormat="1" x14ac:dyDescent="0.25">
      <c r="A307" s="149"/>
      <c r="B307" s="39" t="s">
        <v>97</v>
      </c>
      <c r="C307" s="26" t="s">
        <v>5</v>
      </c>
      <c r="D307" s="38">
        <v>25</v>
      </c>
      <c r="E307" s="38"/>
      <c r="F307" s="183"/>
      <c r="G307" s="36"/>
      <c r="H307" s="33"/>
    </row>
    <row r="308" spans="1:8" s="34" customFormat="1" ht="31.5" x14ac:dyDescent="0.25">
      <c r="A308" s="149">
        <f>A306+1</f>
        <v>540</v>
      </c>
      <c r="B308" s="67" t="s">
        <v>775</v>
      </c>
      <c r="C308" s="58"/>
      <c r="D308" s="38"/>
      <c r="E308" s="38"/>
      <c r="F308" s="183"/>
      <c r="G308" s="36"/>
      <c r="H308" s="33"/>
    </row>
    <row r="309" spans="1:8" s="34" customFormat="1" x14ac:dyDescent="0.25">
      <c r="A309" s="149"/>
      <c r="B309" s="39" t="s">
        <v>97</v>
      </c>
      <c r="C309" s="26" t="s">
        <v>5</v>
      </c>
      <c r="D309" s="38">
        <v>36</v>
      </c>
      <c r="E309" s="38"/>
      <c r="F309" s="183"/>
      <c r="G309" s="36"/>
      <c r="H309" s="33"/>
    </row>
    <row r="310" spans="1:8" s="34" customFormat="1" ht="31.5" x14ac:dyDescent="0.25">
      <c r="A310" s="149">
        <f>A308+1</f>
        <v>541</v>
      </c>
      <c r="B310" s="67" t="s">
        <v>776</v>
      </c>
      <c r="C310" s="58"/>
      <c r="D310" s="38"/>
      <c r="E310" s="38"/>
      <c r="F310" s="183"/>
      <c r="G310" s="36"/>
      <c r="H310" s="33"/>
    </row>
    <row r="311" spans="1:8" s="34" customFormat="1" x14ac:dyDescent="0.25">
      <c r="A311" s="149"/>
      <c r="B311" s="39" t="s">
        <v>97</v>
      </c>
      <c r="C311" s="26" t="s">
        <v>5</v>
      </c>
      <c r="D311" s="38">
        <v>22</v>
      </c>
      <c r="E311" s="38"/>
      <c r="F311" s="183"/>
      <c r="G311" s="36"/>
      <c r="H311" s="33"/>
    </row>
    <row r="312" spans="1:8" s="34" customFormat="1" ht="31.5" x14ac:dyDescent="0.25">
      <c r="A312" s="149">
        <f>A310+1</f>
        <v>542</v>
      </c>
      <c r="B312" s="67" t="s">
        <v>777</v>
      </c>
      <c r="C312" s="58"/>
      <c r="D312" s="38"/>
      <c r="E312" s="38"/>
      <c r="F312" s="183"/>
      <c r="G312" s="36"/>
      <c r="H312" s="33"/>
    </row>
    <row r="313" spans="1:8" s="34" customFormat="1" x14ac:dyDescent="0.25">
      <c r="A313" s="149"/>
      <c r="B313" s="39" t="s">
        <v>97</v>
      </c>
      <c r="C313" s="26" t="s">
        <v>5</v>
      </c>
      <c r="D313" s="38">
        <v>42</v>
      </c>
      <c r="E313" s="38"/>
      <c r="F313" s="183"/>
      <c r="G313" s="36"/>
      <c r="H313" s="33"/>
    </row>
    <row r="314" spans="1:8" s="34" customFormat="1" x14ac:dyDescent="0.25">
      <c r="A314" s="149"/>
      <c r="B314" s="67"/>
      <c r="C314" s="58"/>
      <c r="D314" s="38"/>
      <c r="E314" s="38"/>
      <c r="F314" s="183"/>
      <c r="G314" s="36"/>
      <c r="H314" s="33"/>
    </row>
    <row r="315" spans="1:8" s="34" customFormat="1" x14ac:dyDescent="0.25">
      <c r="A315" s="149"/>
      <c r="B315" s="63" t="s">
        <v>800</v>
      </c>
      <c r="C315" s="26"/>
      <c r="D315" s="38"/>
      <c r="E315" s="38"/>
      <c r="F315" s="183"/>
      <c r="G315" s="36"/>
      <c r="H315" s="33"/>
    </row>
    <row r="316" spans="1:8" s="34" customFormat="1" x14ac:dyDescent="0.25">
      <c r="A316" s="149">
        <f>A312+1</f>
        <v>543</v>
      </c>
      <c r="B316" s="67" t="s">
        <v>610</v>
      </c>
      <c r="C316" s="58"/>
      <c r="D316" s="38"/>
      <c r="E316" s="38"/>
      <c r="F316" s="183"/>
      <c r="G316" s="36"/>
      <c r="H316" s="33"/>
    </row>
    <row r="317" spans="1:8" s="34" customFormat="1" x14ac:dyDescent="0.25">
      <c r="A317" s="149"/>
      <c r="B317" s="39" t="s">
        <v>97</v>
      </c>
      <c r="C317" s="26" t="s">
        <v>5</v>
      </c>
      <c r="D317" s="38">
        <v>25</v>
      </c>
      <c r="E317" s="38"/>
      <c r="F317" s="183"/>
      <c r="G317" s="36"/>
      <c r="H317" s="33"/>
    </row>
    <row r="318" spans="1:8" s="34" customFormat="1" x14ac:dyDescent="0.25">
      <c r="A318" s="149"/>
      <c r="B318" s="63" t="s">
        <v>611</v>
      </c>
      <c r="C318" s="58"/>
      <c r="D318" s="38"/>
      <c r="E318" s="38"/>
      <c r="F318" s="183"/>
      <c r="G318" s="36"/>
      <c r="H318" s="33"/>
    </row>
    <row r="319" spans="1:8" s="34" customFormat="1" x14ac:dyDescent="0.25">
      <c r="A319" s="149">
        <f>A316+1</f>
        <v>544</v>
      </c>
      <c r="B319" s="67" t="s">
        <v>884</v>
      </c>
      <c r="C319" s="26"/>
      <c r="D319" s="38"/>
      <c r="E319" s="38"/>
      <c r="F319" s="183"/>
      <c r="G319" s="36"/>
      <c r="H319" s="33"/>
    </row>
    <row r="320" spans="1:8" s="34" customFormat="1" x14ac:dyDescent="0.25">
      <c r="A320" s="149"/>
      <c r="B320" s="57" t="s">
        <v>15</v>
      </c>
      <c r="C320" s="58" t="s">
        <v>16</v>
      </c>
      <c r="D320" s="38">
        <v>65</v>
      </c>
      <c r="E320" s="38"/>
      <c r="F320" s="183"/>
      <c r="G320" s="36"/>
      <c r="H320" s="33"/>
    </row>
    <row r="321" spans="1:8" s="34" customFormat="1" x14ac:dyDescent="0.25">
      <c r="A321" s="149">
        <f>A319+1</f>
        <v>545</v>
      </c>
      <c r="B321" s="67" t="s">
        <v>612</v>
      </c>
      <c r="C321" s="26"/>
      <c r="D321" s="38"/>
      <c r="E321" s="38"/>
      <c r="F321" s="183"/>
      <c r="G321" s="36"/>
      <c r="H321" s="33"/>
    </row>
    <row r="322" spans="1:8" s="34" customFormat="1" x14ac:dyDescent="0.25">
      <c r="A322" s="149"/>
      <c r="B322" s="57" t="s">
        <v>15</v>
      </c>
      <c r="C322" s="58" t="s">
        <v>16</v>
      </c>
      <c r="D322" s="38">
        <v>74</v>
      </c>
      <c r="E322" s="38"/>
      <c r="F322" s="183"/>
      <c r="G322" s="36"/>
      <c r="H322" s="33"/>
    </row>
    <row r="323" spans="1:8" s="34" customFormat="1" x14ac:dyDescent="0.25">
      <c r="A323" s="149"/>
      <c r="B323" s="63" t="s">
        <v>613</v>
      </c>
      <c r="C323" s="26"/>
      <c r="D323" s="38"/>
      <c r="E323" s="38"/>
      <c r="F323" s="183"/>
      <c r="G323" s="36"/>
      <c r="H323" s="33"/>
    </row>
    <row r="324" spans="1:8" s="34" customFormat="1" x14ac:dyDescent="0.25">
      <c r="A324" s="149">
        <f>A321+1</f>
        <v>546</v>
      </c>
      <c r="B324" s="67" t="s">
        <v>615</v>
      </c>
      <c r="C324" s="58"/>
      <c r="D324" s="38">
        <v>0</v>
      </c>
      <c r="E324" s="38"/>
      <c r="F324" s="183"/>
      <c r="G324" s="36"/>
      <c r="H324" s="33"/>
    </row>
    <row r="325" spans="1:8" s="34" customFormat="1" x14ac:dyDescent="0.25">
      <c r="A325" s="149"/>
      <c r="B325" s="39" t="s">
        <v>97</v>
      </c>
      <c r="C325" s="26" t="s">
        <v>5</v>
      </c>
      <c r="D325" s="38">
        <v>210</v>
      </c>
      <c r="E325" s="38"/>
      <c r="F325" s="183"/>
      <c r="G325" s="36"/>
      <c r="H325" s="33"/>
    </row>
    <row r="326" spans="1:8" s="34" customFormat="1" ht="31.5" x14ac:dyDescent="0.25">
      <c r="A326" s="149">
        <f>A324+1</f>
        <v>547</v>
      </c>
      <c r="B326" s="67" t="s">
        <v>614</v>
      </c>
      <c r="C326" s="58"/>
      <c r="D326" s="38"/>
      <c r="E326" s="38"/>
      <c r="F326" s="183"/>
      <c r="G326" s="36"/>
      <c r="H326" s="33"/>
    </row>
    <row r="327" spans="1:8" s="34" customFormat="1" ht="17.25" thickBot="1" x14ac:dyDescent="0.3">
      <c r="A327" s="149"/>
      <c r="B327" s="39" t="s">
        <v>97</v>
      </c>
      <c r="C327" s="26" t="s">
        <v>5</v>
      </c>
      <c r="D327" s="38">
        <v>295</v>
      </c>
      <c r="E327" s="38"/>
      <c r="F327" s="183"/>
      <c r="G327" s="36"/>
      <c r="H327" s="33"/>
    </row>
    <row r="328" spans="1:8" s="34" customFormat="1" ht="17.25" thickBot="1" x14ac:dyDescent="0.3">
      <c r="A328" s="202" t="s">
        <v>847</v>
      </c>
      <c r="B328" s="203"/>
      <c r="C328" s="203"/>
      <c r="D328" s="203"/>
      <c r="E328" s="54"/>
      <c r="F328" s="179"/>
      <c r="G328" s="36"/>
      <c r="H328" s="33"/>
    </row>
    <row r="329" spans="1:8" s="34" customFormat="1" x14ac:dyDescent="0.3">
      <c r="A329" s="12"/>
      <c r="B329" s="69" t="s">
        <v>848</v>
      </c>
      <c r="C329" s="26"/>
      <c r="D329" s="38"/>
      <c r="E329" s="38"/>
      <c r="F329" s="183"/>
      <c r="G329" s="36"/>
      <c r="H329" s="33"/>
    </row>
    <row r="330" spans="1:8" s="34" customFormat="1" x14ac:dyDescent="0.3">
      <c r="A330" s="14"/>
      <c r="B330" s="70" t="s">
        <v>616</v>
      </c>
      <c r="C330" s="26"/>
      <c r="D330" s="38"/>
      <c r="E330" s="38"/>
      <c r="F330" s="183"/>
      <c r="G330" s="36"/>
      <c r="H330" s="33"/>
    </row>
    <row r="331" spans="1:8" s="34" customFormat="1" x14ac:dyDescent="0.25">
      <c r="A331" s="149">
        <v>601</v>
      </c>
      <c r="B331" s="67" t="s">
        <v>617</v>
      </c>
      <c r="C331" s="11"/>
      <c r="D331" s="38"/>
      <c r="E331" s="38"/>
      <c r="F331" s="185"/>
      <c r="G331" s="36"/>
      <c r="H331" s="33"/>
    </row>
    <row r="332" spans="1:8" s="34" customFormat="1" x14ac:dyDescent="0.25">
      <c r="A332" s="149"/>
      <c r="B332" s="45" t="s">
        <v>97</v>
      </c>
      <c r="C332" s="26" t="s">
        <v>5</v>
      </c>
      <c r="D332" s="38">
        <v>16420</v>
      </c>
      <c r="E332" s="38"/>
      <c r="F332" s="185"/>
      <c r="G332" s="36"/>
      <c r="H332" s="33"/>
    </row>
    <row r="333" spans="1:8" s="34" customFormat="1" x14ac:dyDescent="0.25">
      <c r="A333" s="149">
        <f>+A331+1</f>
        <v>602</v>
      </c>
      <c r="B333" s="67" t="s">
        <v>814</v>
      </c>
      <c r="C333" s="11"/>
      <c r="D333" s="38"/>
      <c r="E333" s="38"/>
      <c r="F333" s="185"/>
      <c r="G333" s="36"/>
      <c r="H333" s="33"/>
    </row>
    <row r="334" spans="1:8" s="34" customFormat="1" x14ac:dyDescent="0.25">
      <c r="A334" s="149"/>
      <c r="B334" s="45" t="s">
        <v>97</v>
      </c>
      <c r="C334" s="26" t="s">
        <v>5</v>
      </c>
      <c r="D334" s="38">
        <v>42000</v>
      </c>
      <c r="E334" s="38"/>
      <c r="F334" s="185"/>
      <c r="G334" s="36"/>
      <c r="H334" s="33"/>
    </row>
    <row r="335" spans="1:8" s="34" customFormat="1" x14ac:dyDescent="0.25">
      <c r="A335" s="149">
        <f t="shared" ref="A335" si="37">+A333+1</f>
        <v>603</v>
      </c>
      <c r="B335" s="67" t="s">
        <v>618</v>
      </c>
      <c r="C335" s="11"/>
      <c r="D335" s="38"/>
      <c r="E335" s="38"/>
      <c r="F335" s="185"/>
      <c r="G335" s="36"/>
      <c r="H335" s="33"/>
    </row>
    <row r="336" spans="1:8" s="34" customFormat="1" x14ac:dyDescent="0.25">
      <c r="A336" s="149"/>
      <c r="B336" s="45" t="s">
        <v>97</v>
      </c>
      <c r="C336" s="26" t="s">
        <v>5</v>
      </c>
      <c r="D336" s="38">
        <v>6480</v>
      </c>
      <c r="E336" s="38"/>
      <c r="F336" s="185"/>
      <c r="G336" s="36"/>
      <c r="H336" s="33"/>
    </row>
    <row r="337" spans="1:8" s="34" customFormat="1" x14ac:dyDescent="0.25">
      <c r="A337" s="149">
        <f t="shared" ref="A337" si="38">+A335+1</f>
        <v>604</v>
      </c>
      <c r="B337" s="67" t="s">
        <v>619</v>
      </c>
      <c r="C337" s="11"/>
      <c r="D337" s="38"/>
      <c r="E337" s="38"/>
      <c r="F337" s="185"/>
      <c r="G337" s="36"/>
      <c r="H337" s="33"/>
    </row>
    <row r="338" spans="1:8" s="34" customFormat="1" x14ac:dyDescent="0.25">
      <c r="A338" s="149"/>
      <c r="B338" s="45" t="s">
        <v>97</v>
      </c>
      <c r="C338" s="26" t="s">
        <v>5</v>
      </c>
      <c r="D338" s="38">
        <v>250</v>
      </c>
      <c r="E338" s="38"/>
      <c r="F338" s="185"/>
      <c r="G338" s="36"/>
      <c r="H338" s="33"/>
    </row>
    <row r="339" spans="1:8" s="34" customFormat="1" x14ac:dyDescent="0.25">
      <c r="A339" s="149"/>
      <c r="B339" s="70" t="s">
        <v>621</v>
      </c>
      <c r="C339" s="11"/>
      <c r="D339" s="38"/>
      <c r="E339" s="38"/>
      <c r="F339" s="185"/>
      <c r="G339" s="36"/>
      <c r="H339" s="33"/>
    </row>
    <row r="340" spans="1:8" s="34" customFormat="1" ht="31.5" x14ac:dyDescent="0.25">
      <c r="A340" s="149">
        <f>+A337+1</f>
        <v>605</v>
      </c>
      <c r="B340" s="67" t="s">
        <v>620</v>
      </c>
      <c r="C340" s="11"/>
      <c r="D340" s="38">
        <v>0</v>
      </c>
      <c r="E340" s="38"/>
      <c r="F340" s="185"/>
      <c r="G340" s="36"/>
      <c r="H340" s="33"/>
    </row>
    <row r="341" spans="1:8" s="34" customFormat="1" ht="17.25" thickBot="1" x14ac:dyDescent="0.3">
      <c r="A341" s="149"/>
      <c r="B341" s="45" t="s">
        <v>97</v>
      </c>
      <c r="C341" s="26" t="s">
        <v>5</v>
      </c>
      <c r="D341" s="38">
        <v>25850</v>
      </c>
      <c r="E341" s="38"/>
      <c r="F341" s="185"/>
      <c r="G341" s="36"/>
      <c r="H341" s="33"/>
    </row>
    <row r="342" spans="1:8" s="34" customFormat="1" ht="17.25" thickBot="1" x14ac:dyDescent="0.3">
      <c r="A342" s="202" t="s">
        <v>849</v>
      </c>
      <c r="B342" s="203"/>
      <c r="C342" s="203"/>
      <c r="D342" s="203"/>
      <c r="E342" s="54"/>
      <c r="F342" s="179"/>
      <c r="G342" s="36"/>
      <c r="H342" s="33"/>
    </row>
    <row r="343" spans="1:8" s="34" customFormat="1" x14ac:dyDescent="0.3">
      <c r="A343" s="12"/>
      <c r="B343" s="204" t="s">
        <v>850</v>
      </c>
      <c r="C343" s="204"/>
      <c r="D343" s="204"/>
      <c r="E343" s="204"/>
      <c r="F343" s="183"/>
      <c r="G343" s="36"/>
      <c r="H343" s="33"/>
    </row>
    <row r="344" spans="1:8" x14ac:dyDescent="0.25">
      <c r="A344" s="153"/>
      <c r="B344" s="71" t="s">
        <v>622</v>
      </c>
      <c r="C344" s="7"/>
      <c r="E344" s="38"/>
      <c r="F344" s="178"/>
      <c r="G344" s="36"/>
      <c r="H344" s="33"/>
    </row>
    <row r="345" spans="1:8" s="34" customFormat="1" x14ac:dyDescent="0.25">
      <c r="A345" s="9">
        <v>701</v>
      </c>
      <c r="B345" s="25" t="s">
        <v>272</v>
      </c>
      <c r="C345" s="11"/>
      <c r="D345" s="37"/>
      <c r="E345" s="38"/>
      <c r="F345" s="178"/>
      <c r="G345" s="36"/>
      <c r="H345" s="33"/>
    </row>
    <row r="346" spans="1:8" s="34" customFormat="1" x14ac:dyDescent="0.25">
      <c r="A346" s="9"/>
      <c r="B346" s="40" t="s">
        <v>97</v>
      </c>
      <c r="C346" s="20" t="s">
        <v>5</v>
      </c>
      <c r="D346" s="37">
        <v>270</v>
      </c>
      <c r="E346" s="38"/>
      <c r="F346" s="178"/>
      <c r="G346" s="36"/>
      <c r="H346" s="33"/>
    </row>
    <row r="347" spans="1:8" s="34" customFormat="1" x14ac:dyDescent="0.25">
      <c r="A347" s="9">
        <f>A345+1</f>
        <v>702</v>
      </c>
      <c r="B347" s="25" t="s">
        <v>815</v>
      </c>
      <c r="C347" s="11"/>
      <c r="D347" s="37"/>
      <c r="E347" s="38"/>
      <c r="F347" s="178"/>
      <c r="G347" s="36"/>
      <c r="H347" s="33"/>
    </row>
    <row r="348" spans="1:8" s="34" customFormat="1" x14ac:dyDescent="0.25">
      <c r="A348" s="9"/>
      <c r="B348" s="40" t="s">
        <v>97</v>
      </c>
      <c r="C348" s="20" t="s">
        <v>5</v>
      </c>
      <c r="D348" s="37">
        <v>300</v>
      </c>
      <c r="E348" s="38"/>
      <c r="F348" s="178"/>
      <c r="G348" s="36"/>
      <c r="H348" s="33"/>
    </row>
    <row r="349" spans="1:8" s="34" customFormat="1" x14ac:dyDescent="0.25">
      <c r="A349" s="9">
        <f t="shared" ref="A349" si="39">A347+1</f>
        <v>703</v>
      </c>
      <c r="B349" s="25" t="s">
        <v>273</v>
      </c>
      <c r="C349" s="11"/>
      <c r="D349" s="37"/>
      <c r="E349" s="38"/>
      <c r="F349" s="178"/>
      <c r="G349" s="36"/>
      <c r="H349" s="33"/>
    </row>
    <row r="350" spans="1:8" s="34" customFormat="1" x14ac:dyDescent="0.25">
      <c r="A350" s="9"/>
      <c r="B350" s="40" t="s">
        <v>97</v>
      </c>
      <c r="C350" s="20" t="s">
        <v>5</v>
      </c>
      <c r="D350" s="37">
        <v>110</v>
      </c>
      <c r="E350" s="38"/>
      <c r="F350" s="178"/>
      <c r="G350" s="36"/>
      <c r="H350" s="33"/>
    </row>
    <row r="351" spans="1:8" s="34" customFormat="1" x14ac:dyDescent="0.25">
      <c r="A351" s="9">
        <f t="shared" ref="A351" si="40">A349+1</f>
        <v>704</v>
      </c>
      <c r="B351" s="25" t="s">
        <v>274</v>
      </c>
      <c r="C351" s="11"/>
      <c r="D351" s="37"/>
      <c r="E351" s="38"/>
      <c r="F351" s="178"/>
      <c r="G351" s="36"/>
      <c r="H351" s="33"/>
    </row>
    <row r="352" spans="1:8" s="34" customFormat="1" x14ac:dyDescent="0.25">
      <c r="A352" s="9"/>
      <c r="B352" s="40" t="s">
        <v>97</v>
      </c>
      <c r="C352" s="20" t="s">
        <v>5</v>
      </c>
      <c r="D352" s="37">
        <v>240</v>
      </c>
      <c r="E352" s="38"/>
      <c r="F352" s="178"/>
      <c r="G352" s="36"/>
      <c r="H352" s="33"/>
    </row>
    <row r="353" spans="1:8" s="34" customFormat="1" x14ac:dyDescent="0.25">
      <c r="A353" s="9">
        <f t="shared" ref="A353" si="41">A351+1</f>
        <v>705</v>
      </c>
      <c r="B353" s="25" t="s">
        <v>275</v>
      </c>
      <c r="C353" s="11"/>
      <c r="D353" s="37"/>
      <c r="E353" s="38"/>
      <c r="F353" s="178"/>
      <c r="G353" s="36"/>
      <c r="H353" s="33"/>
    </row>
    <row r="354" spans="1:8" s="34" customFormat="1" x14ac:dyDescent="0.25">
      <c r="A354" s="9"/>
      <c r="B354" s="40" t="s">
        <v>97</v>
      </c>
      <c r="C354" s="20" t="s">
        <v>5</v>
      </c>
      <c r="D354" s="37">
        <v>70</v>
      </c>
      <c r="E354" s="38"/>
      <c r="F354" s="178"/>
      <c r="G354" s="36"/>
      <c r="H354" s="33"/>
    </row>
    <row r="355" spans="1:8" s="34" customFormat="1" x14ac:dyDescent="0.25">
      <c r="A355" s="9">
        <f t="shared" ref="A355" si="42">A353+1</f>
        <v>706</v>
      </c>
      <c r="B355" s="25" t="s">
        <v>276</v>
      </c>
      <c r="C355" s="11"/>
      <c r="D355" s="37"/>
      <c r="E355" s="38"/>
      <c r="F355" s="178"/>
      <c r="G355" s="36"/>
      <c r="H355" s="33"/>
    </row>
    <row r="356" spans="1:8" s="34" customFormat="1" x14ac:dyDescent="0.25">
      <c r="A356" s="9"/>
      <c r="B356" s="40" t="s">
        <v>97</v>
      </c>
      <c r="C356" s="20" t="s">
        <v>5</v>
      </c>
      <c r="D356" s="37">
        <v>300</v>
      </c>
      <c r="E356" s="38"/>
      <c r="F356" s="178"/>
      <c r="G356" s="36"/>
      <c r="H356" s="33"/>
    </row>
    <row r="357" spans="1:8" x14ac:dyDescent="0.25">
      <c r="A357" s="153"/>
      <c r="B357" s="71" t="s">
        <v>623</v>
      </c>
      <c r="C357" s="7" t="s">
        <v>98</v>
      </c>
      <c r="D357" s="37" t="s">
        <v>98</v>
      </c>
      <c r="E357" s="38"/>
      <c r="F357" s="178"/>
      <c r="G357" s="36"/>
      <c r="H357" s="33"/>
    </row>
    <row r="358" spans="1:8" s="34" customFormat="1" x14ac:dyDescent="0.25">
      <c r="A358" s="9">
        <f>A355+1</f>
        <v>707</v>
      </c>
      <c r="B358" s="25" t="s">
        <v>278</v>
      </c>
      <c r="C358" s="11"/>
      <c r="D358" s="37"/>
      <c r="E358" s="38"/>
      <c r="F358" s="178"/>
      <c r="G358" s="36"/>
      <c r="H358" s="33"/>
    </row>
    <row r="359" spans="1:8" s="34" customFormat="1" x14ac:dyDescent="0.25">
      <c r="A359" s="9"/>
      <c r="B359" s="40" t="s">
        <v>97</v>
      </c>
      <c r="C359" s="20" t="s">
        <v>5</v>
      </c>
      <c r="D359" s="37">
        <v>500</v>
      </c>
      <c r="E359" s="38"/>
      <c r="F359" s="178"/>
      <c r="G359" s="36"/>
      <c r="H359" s="33"/>
    </row>
    <row r="360" spans="1:8" s="34" customFormat="1" x14ac:dyDescent="0.25">
      <c r="A360" s="9">
        <f>A358+1</f>
        <v>708</v>
      </c>
      <c r="B360" s="25" t="s">
        <v>279</v>
      </c>
      <c r="C360" s="11"/>
      <c r="D360" s="37"/>
      <c r="E360" s="38"/>
      <c r="F360" s="178"/>
      <c r="G360" s="36"/>
      <c r="H360" s="33"/>
    </row>
    <row r="361" spans="1:8" s="34" customFormat="1" x14ac:dyDescent="0.25">
      <c r="A361" s="9"/>
      <c r="B361" s="40" t="s">
        <v>97</v>
      </c>
      <c r="C361" s="20" t="s">
        <v>5</v>
      </c>
      <c r="D361" s="37">
        <v>480</v>
      </c>
      <c r="E361" s="38"/>
      <c r="F361" s="178"/>
      <c r="G361" s="36"/>
      <c r="H361" s="33"/>
    </row>
    <row r="362" spans="1:8" s="34" customFormat="1" ht="31.5" x14ac:dyDescent="0.25">
      <c r="A362" s="9">
        <f t="shared" ref="A362" si="43">A360+1</f>
        <v>709</v>
      </c>
      <c r="B362" s="25" t="s">
        <v>280</v>
      </c>
      <c r="C362" s="11"/>
      <c r="D362" s="37"/>
      <c r="E362" s="38"/>
      <c r="F362" s="178"/>
      <c r="G362" s="36"/>
      <c r="H362" s="33"/>
    </row>
    <row r="363" spans="1:8" s="34" customFormat="1" x14ac:dyDescent="0.25">
      <c r="A363" s="9"/>
      <c r="B363" s="40" t="s">
        <v>97</v>
      </c>
      <c r="C363" s="20" t="s">
        <v>5</v>
      </c>
      <c r="D363" s="37">
        <v>330</v>
      </c>
      <c r="E363" s="38"/>
      <c r="F363" s="178"/>
      <c r="G363" s="36"/>
      <c r="H363" s="33"/>
    </row>
    <row r="364" spans="1:8" s="34" customFormat="1" ht="31.5" x14ac:dyDescent="0.25">
      <c r="A364" s="9">
        <f t="shared" ref="A364" si="44">A362+1</f>
        <v>710</v>
      </c>
      <c r="B364" s="25" t="s">
        <v>281</v>
      </c>
      <c r="C364" s="11"/>
      <c r="D364" s="37"/>
      <c r="E364" s="38"/>
      <c r="F364" s="178"/>
      <c r="G364" s="36"/>
      <c r="H364" s="33"/>
    </row>
    <row r="365" spans="1:8" s="34" customFormat="1" x14ac:dyDescent="0.25">
      <c r="A365" s="9"/>
      <c r="B365" s="40" t="s">
        <v>97</v>
      </c>
      <c r="C365" s="20" t="s">
        <v>5</v>
      </c>
      <c r="D365" s="37">
        <v>475</v>
      </c>
      <c r="E365" s="38"/>
      <c r="F365" s="178"/>
      <c r="G365" s="36"/>
      <c r="H365" s="33"/>
    </row>
    <row r="366" spans="1:8" s="34" customFormat="1" x14ac:dyDescent="0.25">
      <c r="A366" s="9">
        <f t="shared" ref="A366" si="45">A364+1</f>
        <v>711</v>
      </c>
      <c r="B366" s="25" t="s">
        <v>282</v>
      </c>
      <c r="C366" s="11"/>
      <c r="D366" s="37"/>
      <c r="E366" s="38"/>
      <c r="F366" s="178"/>
      <c r="G366" s="36"/>
      <c r="H366" s="33"/>
    </row>
    <row r="367" spans="1:8" s="34" customFormat="1" x14ac:dyDescent="0.25">
      <c r="A367" s="9"/>
      <c r="B367" s="40" t="s">
        <v>17</v>
      </c>
      <c r="C367" s="20" t="s">
        <v>283</v>
      </c>
      <c r="D367" s="37">
        <v>18</v>
      </c>
      <c r="E367" s="38"/>
      <c r="F367" s="178"/>
      <c r="G367" s="36"/>
      <c r="H367" s="33"/>
    </row>
    <row r="368" spans="1:8" x14ac:dyDescent="0.25">
      <c r="A368" s="153"/>
      <c r="B368" s="71" t="s">
        <v>624</v>
      </c>
      <c r="C368" s="7"/>
      <c r="E368" s="38"/>
      <c r="F368" s="178"/>
      <c r="G368" s="36"/>
      <c r="H368" s="33"/>
    </row>
    <row r="369" spans="1:8" s="34" customFormat="1" x14ac:dyDescent="0.25">
      <c r="A369" s="9">
        <f>A366+1</f>
        <v>712</v>
      </c>
      <c r="B369" s="25" t="s">
        <v>272</v>
      </c>
      <c r="C369" s="11"/>
      <c r="D369" s="37"/>
      <c r="E369" s="38"/>
      <c r="F369" s="178"/>
      <c r="G369" s="36"/>
      <c r="H369" s="33"/>
    </row>
    <row r="370" spans="1:8" s="34" customFormat="1" x14ac:dyDescent="0.25">
      <c r="A370" s="9"/>
      <c r="B370" s="40" t="s">
        <v>97</v>
      </c>
      <c r="C370" s="20" t="s">
        <v>5</v>
      </c>
      <c r="D370" s="37">
        <v>90</v>
      </c>
      <c r="E370" s="38"/>
      <c r="F370" s="178"/>
      <c r="G370" s="36"/>
      <c r="H370" s="33"/>
    </row>
    <row r="371" spans="1:8" s="34" customFormat="1" x14ac:dyDescent="0.25">
      <c r="A371" s="9">
        <f>A369+1</f>
        <v>713</v>
      </c>
      <c r="B371" s="25" t="s">
        <v>284</v>
      </c>
      <c r="C371" s="11"/>
      <c r="D371" s="37"/>
      <c r="E371" s="38"/>
      <c r="F371" s="178"/>
      <c r="G371" s="36"/>
      <c r="H371" s="33"/>
    </row>
    <row r="372" spans="1:8" s="34" customFormat="1" x14ac:dyDescent="0.25">
      <c r="A372" s="9"/>
      <c r="B372" s="40" t="s">
        <v>97</v>
      </c>
      <c r="C372" s="20" t="s">
        <v>5</v>
      </c>
      <c r="D372" s="37">
        <v>90</v>
      </c>
      <c r="E372" s="38"/>
      <c r="F372" s="178"/>
      <c r="G372" s="36"/>
      <c r="H372" s="33"/>
    </row>
    <row r="373" spans="1:8" s="34" customFormat="1" x14ac:dyDescent="0.25">
      <c r="A373" s="9">
        <f t="shared" ref="A373" si="46">A371+1</f>
        <v>714</v>
      </c>
      <c r="B373" s="25" t="s">
        <v>285</v>
      </c>
      <c r="C373" s="11"/>
      <c r="D373" s="37"/>
      <c r="E373" s="38"/>
      <c r="F373" s="178"/>
      <c r="G373" s="36"/>
      <c r="H373" s="33"/>
    </row>
    <row r="374" spans="1:8" s="34" customFormat="1" x14ac:dyDescent="0.25">
      <c r="A374" s="9"/>
      <c r="B374" s="40" t="s">
        <v>97</v>
      </c>
      <c r="C374" s="20" t="s">
        <v>5</v>
      </c>
      <c r="D374" s="37">
        <v>110</v>
      </c>
      <c r="E374" s="38"/>
      <c r="F374" s="178"/>
      <c r="G374" s="36"/>
      <c r="H374" s="33"/>
    </row>
    <row r="375" spans="1:8" s="34" customFormat="1" x14ac:dyDescent="0.25">
      <c r="A375" s="9">
        <f t="shared" ref="A375" si="47">A373+1</f>
        <v>715</v>
      </c>
      <c r="B375" s="25" t="s">
        <v>275</v>
      </c>
      <c r="C375" s="11"/>
      <c r="D375" s="37"/>
      <c r="E375" s="38"/>
      <c r="F375" s="178"/>
      <c r="G375" s="36"/>
      <c r="H375" s="33"/>
    </row>
    <row r="376" spans="1:8" s="34" customFormat="1" x14ac:dyDescent="0.25">
      <c r="A376" s="9"/>
      <c r="B376" s="40" t="s">
        <v>97</v>
      </c>
      <c r="C376" s="20" t="s">
        <v>5</v>
      </c>
      <c r="D376" s="37">
        <v>110</v>
      </c>
      <c r="E376" s="38"/>
      <c r="F376" s="178"/>
      <c r="G376" s="36"/>
      <c r="H376" s="33"/>
    </row>
    <row r="377" spans="1:8" x14ac:dyDescent="0.25">
      <c r="A377" s="153"/>
      <c r="B377" s="71" t="s">
        <v>625</v>
      </c>
      <c r="C377" s="7"/>
      <c r="E377" s="38"/>
      <c r="F377" s="178"/>
      <c r="G377" s="36"/>
      <c r="H377" s="33"/>
    </row>
    <row r="378" spans="1:8" s="34" customFormat="1" x14ac:dyDescent="0.25">
      <c r="A378" s="9">
        <f>A375+1</f>
        <v>716</v>
      </c>
      <c r="B378" s="25" t="s">
        <v>286</v>
      </c>
      <c r="C378" s="11"/>
      <c r="D378" s="37"/>
      <c r="E378" s="38"/>
      <c r="F378" s="178"/>
      <c r="G378" s="36"/>
      <c r="H378" s="33"/>
    </row>
    <row r="379" spans="1:8" s="34" customFormat="1" x14ac:dyDescent="0.25">
      <c r="A379" s="9"/>
      <c r="B379" s="40" t="s">
        <v>97</v>
      </c>
      <c r="C379" s="20" t="s">
        <v>5</v>
      </c>
      <c r="D379" s="37">
        <v>70</v>
      </c>
      <c r="E379" s="38"/>
      <c r="F379" s="178"/>
      <c r="G379" s="36"/>
      <c r="H379" s="33"/>
    </row>
    <row r="380" spans="1:8" x14ac:dyDescent="0.25">
      <c r="A380" s="153"/>
      <c r="B380" s="6" t="s">
        <v>287</v>
      </c>
      <c r="C380" s="7"/>
      <c r="E380" s="38"/>
      <c r="F380" s="178"/>
      <c r="G380" s="36"/>
      <c r="H380" s="33"/>
    </row>
    <row r="381" spans="1:8" s="34" customFormat="1" x14ac:dyDescent="0.25">
      <c r="A381" s="9">
        <f>A378+1</f>
        <v>717</v>
      </c>
      <c r="B381" s="25" t="s">
        <v>288</v>
      </c>
      <c r="C381" s="20"/>
      <c r="D381" s="37"/>
      <c r="E381" s="38"/>
      <c r="F381" s="178"/>
      <c r="G381" s="36"/>
      <c r="H381" s="33"/>
    </row>
    <row r="382" spans="1:8" s="34" customFormat="1" x14ac:dyDescent="0.25">
      <c r="A382" s="9"/>
      <c r="B382" s="40" t="s">
        <v>17</v>
      </c>
      <c r="C382" s="11" t="s">
        <v>18</v>
      </c>
      <c r="D382" s="37">
        <v>10</v>
      </c>
      <c r="E382" s="38"/>
      <c r="F382" s="178"/>
      <c r="G382" s="36"/>
      <c r="H382" s="33"/>
    </row>
    <row r="383" spans="1:8" s="34" customFormat="1" x14ac:dyDescent="0.25">
      <c r="A383" s="9">
        <f>A381+1</f>
        <v>718</v>
      </c>
      <c r="B383" s="25" t="s">
        <v>289</v>
      </c>
      <c r="C383" s="20"/>
      <c r="D383" s="37"/>
      <c r="E383" s="38"/>
      <c r="F383" s="178"/>
      <c r="G383" s="36"/>
      <c r="H383" s="33"/>
    </row>
    <row r="384" spans="1:8" s="34" customFormat="1" x14ac:dyDescent="0.25">
      <c r="A384" s="9"/>
      <c r="B384" s="40" t="s">
        <v>17</v>
      </c>
      <c r="C384" s="11" t="s">
        <v>18</v>
      </c>
      <c r="D384" s="37">
        <v>1</v>
      </c>
      <c r="E384" s="38"/>
      <c r="F384" s="178"/>
      <c r="G384" s="36"/>
      <c r="H384" s="33"/>
    </row>
    <row r="385" spans="1:8" s="34" customFormat="1" x14ac:dyDescent="0.25">
      <c r="A385" s="9">
        <f>A383+1</f>
        <v>719</v>
      </c>
      <c r="B385" s="25" t="s">
        <v>290</v>
      </c>
      <c r="C385" s="20"/>
      <c r="D385" s="37"/>
      <c r="E385" s="38"/>
      <c r="F385" s="178"/>
      <c r="G385" s="36"/>
      <c r="H385" s="33"/>
    </row>
    <row r="386" spans="1:8" s="34" customFormat="1" x14ac:dyDescent="0.25">
      <c r="A386" s="9"/>
      <c r="B386" s="40" t="s">
        <v>17</v>
      </c>
      <c r="C386" s="11" t="s">
        <v>18</v>
      </c>
      <c r="D386" s="37">
        <v>3</v>
      </c>
      <c r="E386" s="38"/>
      <c r="F386" s="178"/>
      <c r="G386" s="36"/>
      <c r="H386" s="33"/>
    </row>
    <row r="387" spans="1:8" s="34" customFormat="1" ht="31.5" x14ac:dyDescent="0.25">
      <c r="A387" s="9">
        <f>A385+1</f>
        <v>720</v>
      </c>
      <c r="B387" s="25" t="s">
        <v>291</v>
      </c>
      <c r="C387" s="20"/>
      <c r="D387" s="37"/>
      <c r="E387" s="38"/>
      <c r="F387" s="178"/>
      <c r="G387" s="36"/>
      <c r="H387" s="33"/>
    </row>
    <row r="388" spans="1:8" s="34" customFormat="1" x14ac:dyDescent="0.25">
      <c r="A388" s="9"/>
      <c r="B388" s="40" t="s">
        <v>97</v>
      </c>
      <c r="C388" s="11" t="s">
        <v>5</v>
      </c>
      <c r="D388" s="37">
        <v>8</v>
      </c>
      <c r="E388" s="38"/>
      <c r="F388" s="178"/>
      <c r="G388" s="36"/>
      <c r="H388" s="33"/>
    </row>
    <row r="389" spans="1:8" s="34" customFormat="1" x14ac:dyDescent="0.25">
      <c r="A389" s="9">
        <f>A387+1</f>
        <v>721</v>
      </c>
      <c r="B389" s="25" t="s">
        <v>292</v>
      </c>
      <c r="C389" s="20"/>
      <c r="D389" s="37"/>
      <c r="E389" s="38"/>
      <c r="F389" s="178"/>
      <c r="G389" s="36"/>
      <c r="H389" s="33"/>
    </row>
    <row r="390" spans="1:8" s="34" customFormat="1" ht="17.25" thickBot="1" x14ac:dyDescent="0.3">
      <c r="A390" s="9"/>
      <c r="B390" s="40" t="s">
        <v>97</v>
      </c>
      <c r="C390" s="11" t="s">
        <v>5</v>
      </c>
      <c r="D390" s="37">
        <v>70</v>
      </c>
      <c r="E390" s="38"/>
      <c r="F390" s="178"/>
      <c r="G390" s="36"/>
      <c r="H390" s="33"/>
    </row>
    <row r="391" spans="1:8" s="34" customFormat="1" ht="17.25" thickBot="1" x14ac:dyDescent="0.3">
      <c r="A391" s="202" t="s">
        <v>851</v>
      </c>
      <c r="B391" s="203"/>
      <c r="C391" s="203"/>
      <c r="D391" s="203"/>
      <c r="E391" s="54"/>
      <c r="F391" s="179"/>
      <c r="G391" s="36"/>
      <c r="H391" s="33"/>
    </row>
    <row r="392" spans="1:8" x14ac:dyDescent="0.25">
      <c r="A392" s="154"/>
      <c r="B392" s="72" t="s">
        <v>852</v>
      </c>
      <c r="C392" s="73"/>
      <c r="D392" s="74"/>
      <c r="E392" s="75"/>
      <c r="F392" s="186"/>
      <c r="G392" s="36"/>
      <c r="H392" s="33"/>
    </row>
    <row r="393" spans="1:8" x14ac:dyDescent="0.3">
      <c r="A393" s="155"/>
      <c r="B393" s="16" t="s">
        <v>626</v>
      </c>
      <c r="C393" s="77"/>
      <c r="D393" s="78"/>
      <c r="E393" s="79"/>
      <c r="F393" s="183"/>
      <c r="G393" s="36"/>
      <c r="H393" s="33"/>
    </row>
    <row r="394" spans="1:8" x14ac:dyDescent="0.25">
      <c r="A394" s="205">
        <v>801</v>
      </c>
      <c r="B394" s="45" t="s">
        <v>162</v>
      </c>
      <c r="C394" s="47"/>
      <c r="E394" s="38"/>
      <c r="F394" s="178"/>
      <c r="G394" s="36"/>
      <c r="H394" s="33"/>
    </row>
    <row r="395" spans="1:8" x14ac:dyDescent="0.25">
      <c r="A395" s="205"/>
      <c r="B395" s="39" t="s">
        <v>99</v>
      </c>
      <c r="C395" s="47" t="s">
        <v>7</v>
      </c>
      <c r="D395" s="37">
        <v>23345</v>
      </c>
      <c r="E395" s="38"/>
      <c r="F395" s="178"/>
      <c r="G395" s="36"/>
      <c r="H395" s="33"/>
    </row>
    <row r="396" spans="1:8" x14ac:dyDescent="0.25">
      <c r="A396" s="205">
        <f>A394+1</f>
        <v>802</v>
      </c>
      <c r="B396" s="45" t="s">
        <v>100</v>
      </c>
      <c r="C396" s="47"/>
      <c r="E396" s="38"/>
      <c r="F396" s="178"/>
      <c r="G396" s="36"/>
      <c r="H396" s="33"/>
    </row>
    <row r="397" spans="1:8" x14ac:dyDescent="0.25">
      <c r="A397" s="205"/>
      <c r="B397" s="39" t="s">
        <v>99</v>
      </c>
      <c r="C397" s="47" t="s">
        <v>7</v>
      </c>
      <c r="D397" s="37">
        <v>1575</v>
      </c>
      <c r="E397" s="38"/>
      <c r="F397" s="178"/>
      <c r="G397" s="36"/>
      <c r="H397" s="33"/>
    </row>
    <row r="398" spans="1:8" x14ac:dyDescent="0.25">
      <c r="A398" s="205">
        <f>A396+1</f>
        <v>803</v>
      </c>
      <c r="B398" s="45" t="s">
        <v>101</v>
      </c>
      <c r="C398" s="47"/>
      <c r="E398" s="38"/>
      <c r="F398" s="178"/>
      <c r="G398" s="36"/>
      <c r="H398" s="33"/>
    </row>
    <row r="399" spans="1:8" x14ac:dyDescent="0.25">
      <c r="A399" s="205"/>
      <c r="B399" s="39" t="s">
        <v>102</v>
      </c>
      <c r="C399" s="47" t="s">
        <v>16</v>
      </c>
      <c r="D399" s="37">
        <v>3295</v>
      </c>
      <c r="E399" s="38"/>
      <c r="F399" s="178"/>
      <c r="G399" s="36"/>
      <c r="H399" s="33"/>
    </row>
    <row r="400" spans="1:8" x14ac:dyDescent="0.25">
      <c r="A400" s="205">
        <f>A398+1</f>
        <v>804</v>
      </c>
      <c r="B400" s="45" t="s">
        <v>161</v>
      </c>
      <c r="C400" s="47"/>
      <c r="E400" s="38"/>
      <c r="F400" s="178"/>
      <c r="G400" s="36"/>
      <c r="H400" s="33"/>
    </row>
    <row r="401" spans="1:8" x14ac:dyDescent="0.25">
      <c r="A401" s="205"/>
      <c r="B401" s="39" t="s">
        <v>99</v>
      </c>
      <c r="C401" s="47" t="s">
        <v>7</v>
      </c>
      <c r="D401" s="37">
        <v>8305</v>
      </c>
      <c r="E401" s="38"/>
      <c r="F401" s="178"/>
      <c r="G401" s="36"/>
      <c r="H401" s="33"/>
    </row>
    <row r="402" spans="1:8" x14ac:dyDescent="0.25">
      <c r="A402" s="205">
        <f>A400+1</f>
        <v>805</v>
      </c>
      <c r="B402" s="45" t="s">
        <v>103</v>
      </c>
      <c r="C402" s="47"/>
      <c r="E402" s="38"/>
      <c r="F402" s="178"/>
      <c r="G402" s="36"/>
      <c r="H402" s="33"/>
    </row>
    <row r="403" spans="1:8" x14ac:dyDescent="0.25">
      <c r="A403" s="205"/>
      <c r="B403" s="39" t="s">
        <v>99</v>
      </c>
      <c r="C403" s="47" t="s">
        <v>7</v>
      </c>
      <c r="D403" s="37">
        <v>8305</v>
      </c>
      <c r="E403" s="38"/>
      <c r="F403" s="178"/>
      <c r="G403" s="36"/>
      <c r="H403" s="33"/>
    </row>
    <row r="404" spans="1:8" x14ac:dyDescent="0.25">
      <c r="A404" s="205">
        <f>A402+1</f>
        <v>806</v>
      </c>
      <c r="B404" s="45" t="s">
        <v>104</v>
      </c>
      <c r="C404" s="47"/>
      <c r="E404" s="38"/>
      <c r="F404" s="178"/>
      <c r="G404" s="36"/>
      <c r="H404" s="33"/>
    </row>
    <row r="405" spans="1:8" x14ac:dyDescent="0.25">
      <c r="A405" s="205"/>
      <c r="B405" s="39" t="s">
        <v>99</v>
      </c>
      <c r="C405" s="47" t="s">
        <v>7</v>
      </c>
      <c r="D405" s="37">
        <v>8305</v>
      </c>
      <c r="E405" s="38"/>
      <c r="F405" s="178"/>
      <c r="G405" s="36"/>
      <c r="H405" s="33"/>
    </row>
    <row r="406" spans="1:8" x14ac:dyDescent="0.25">
      <c r="A406" s="205">
        <f>A404+1</f>
        <v>807</v>
      </c>
      <c r="B406" s="45" t="s">
        <v>588</v>
      </c>
      <c r="C406" s="47"/>
      <c r="E406" s="38"/>
      <c r="F406" s="178"/>
      <c r="G406" s="36"/>
      <c r="H406" s="33"/>
    </row>
    <row r="407" spans="1:8" x14ac:dyDescent="0.25">
      <c r="A407" s="205"/>
      <c r="B407" s="39" t="s">
        <v>99</v>
      </c>
      <c r="C407" s="47" t="s">
        <v>7</v>
      </c>
      <c r="D407" s="37">
        <v>200</v>
      </c>
      <c r="E407" s="38"/>
      <c r="F407" s="178"/>
      <c r="G407" s="36"/>
      <c r="H407" s="33"/>
    </row>
    <row r="408" spans="1:8" x14ac:dyDescent="0.25">
      <c r="A408" s="205">
        <f>A406+1</f>
        <v>808</v>
      </c>
      <c r="B408" s="45" t="s">
        <v>105</v>
      </c>
      <c r="C408" s="47"/>
      <c r="E408" s="38"/>
      <c r="F408" s="178"/>
      <c r="G408" s="36"/>
      <c r="H408" s="33"/>
    </row>
    <row r="409" spans="1:8" x14ac:dyDescent="0.25">
      <c r="A409" s="205"/>
      <c r="B409" s="39" t="s">
        <v>36</v>
      </c>
      <c r="C409" s="47" t="s">
        <v>5</v>
      </c>
      <c r="D409" s="37">
        <v>17170</v>
      </c>
      <c r="E409" s="38"/>
      <c r="F409" s="178"/>
      <c r="G409" s="36"/>
      <c r="H409" s="33"/>
    </row>
    <row r="410" spans="1:8" x14ac:dyDescent="0.25">
      <c r="A410" s="205">
        <f>A408+1</f>
        <v>809</v>
      </c>
      <c r="B410" s="45" t="s">
        <v>106</v>
      </c>
      <c r="C410" s="47"/>
      <c r="E410" s="38"/>
      <c r="F410" s="178"/>
      <c r="G410" s="36"/>
      <c r="H410" s="33"/>
    </row>
    <row r="411" spans="1:8" x14ac:dyDescent="0.25">
      <c r="A411" s="205"/>
      <c r="B411" s="39" t="s">
        <v>36</v>
      </c>
      <c r="C411" s="47" t="s">
        <v>5</v>
      </c>
      <c r="D411" s="37">
        <v>17170</v>
      </c>
      <c r="E411" s="38"/>
      <c r="F411" s="178"/>
      <c r="G411" s="36"/>
      <c r="H411" s="33"/>
    </row>
    <row r="412" spans="1:8" x14ac:dyDescent="0.25">
      <c r="A412" s="205">
        <f>A410+1</f>
        <v>810</v>
      </c>
      <c r="B412" s="45" t="s">
        <v>107</v>
      </c>
      <c r="C412" s="47"/>
      <c r="E412" s="38"/>
      <c r="F412" s="178"/>
      <c r="G412" s="36"/>
      <c r="H412" s="33"/>
    </row>
    <row r="413" spans="1:8" x14ac:dyDescent="0.25">
      <c r="A413" s="205"/>
      <c r="B413" s="39" t="s">
        <v>36</v>
      </c>
      <c r="C413" s="47" t="s">
        <v>5</v>
      </c>
      <c r="D413" s="37">
        <v>9395</v>
      </c>
      <c r="E413" s="38"/>
      <c r="F413" s="178"/>
      <c r="G413" s="36"/>
      <c r="H413" s="33"/>
    </row>
    <row r="414" spans="1:8" x14ac:dyDescent="0.25">
      <c r="A414" s="205">
        <f t="shared" ref="A414:A428" si="48">A412+1</f>
        <v>811</v>
      </c>
      <c r="B414" s="45" t="s">
        <v>108</v>
      </c>
      <c r="C414" s="47"/>
      <c r="E414" s="38"/>
      <c r="F414" s="178"/>
      <c r="G414" s="36"/>
      <c r="H414" s="33"/>
    </row>
    <row r="415" spans="1:8" x14ac:dyDescent="0.25">
      <c r="A415" s="205"/>
      <c r="B415" s="39" t="s">
        <v>102</v>
      </c>
      <c r="C415" s="47" t="s">
        <v>16</v>
      </c>
      <c r="D415" s="37">
        <v>455</v>
      </c>
      <c r="E415" s="38"/>
      <c r="F415" s="178"/>
      <c r="G415" s="36"/>
      <c r="H415" s="33"/>
    </row>
    <row r="416" spans="1:8" x14ac:dyDescent="0.25">
      <c r="A416" s="205">
        <f t="shared" si="48"/>
        <v>812</v>
      </c>
      <c r="B416" s="45" t="s">
        <v>109</v>
      </c>
      <c r="C416" s="47"/>
      <c r="E416" s="38"/>
      <c r="F416" s="178"/>
      <c r="G416" s="36"/>
      <c r="H416" s="33"/>
    </row>
    <row r="417" spans="1:8" x14ac:dyDescent="0.25">
      <c r="A417" s="205"/>
      <c r="B417" s="39" t="s">
        <v>110</v>
      </c>
      <c r="C417" s="47" t="s">
        <v>5</v>
      </c>
      <c r="D417" s="37">
        <v>12475</v>
      </c>
      <c r="E417" s="38"/>
      <c r="F417" s="178"/>
      <c r="G417" s="36"/>
      <c r="H417" s="33"/>
    </row>
    <row r="418" spans="1:8" ht="31.5" x14ac:dyDescent="0.25">
      <c r="A418" s="205">
        <f t="shared" si="48"/>
        <v>813</v>
      </c>
      <c r="B418" s="45" t="s">
        <v>890</v>
      </c>
      <c r="C418" s="47"/>
      <c r="E418" s="38"/>
      <c r="F418" s="178"/>
      <c r="G418" s="36"/>
      <c r="H418" s="33"/>
    </row>
    <row r="419" spans="1:8" x14ac:dyDescent="0.25">
      <c r="A419" s="205"/>
      <c r="B419" s="39" t="s">
        <v>110</v>
      </c>
      <c r="C419" s="47" t="s">
        <v>5</v>
      </c>
      <c r="D419" s="37">
        <v>9845</v>
      </c>
      <c r="E419" s="38"/>
      <c r="F419" s="178"/>
      <c r="G419" s="36"/>
      <c r="H419" s="33"/>
    </row>
    <row r="420" spans="1:8" x14ac:dyDescent="0.25">
      <c r="A420" s="205">
        <f t="shared" si="48"/>
        <v>814</v>
      </c>
      <c r="B420" s="45" t="s">
        <v>111</v>
      </c>
      <c r="C420" s="47"/>
      <c r="E420" s="38"/>
      <c r="F420" s="178"/>
      <c r="G420" s="36"/>
      <c r="H420" s="33"/>
    </row>
    <row r="421" spans="1:8" x14ac:dyDescent="0.25">
      <c r="A421" s="205"/>
      <c r="B421" s="39" t="s">
        <v>110</v>
      </c>
      <c r="C421" s="47" t="s">
        <v>5</v>
      </c>
      <c r="D421" s="37">
        <v>2040</v>
      </c>
      <c r="E421" s="38"/>
      <c r="F421" s="178"/>
      <c r="G421" s="36"/>
      <c r="H421" s="33"/>
    </row>
    <row r="422" spans="1:8" x14ac:dyDescent="0.25">
      <c r="A422" s="205">
        <f t="shared" si="48"/>
        <v>815</v>
      </c>
      <c r="B422" s="45" t="s">
        <v>829</v>
      </c>
      <c r="C422" s="47"/>
      <c r="E422" s="38"/>
      <c r="F422" s="178"/>
      <c r="G422" s="36"/>
      <c r="H422" s="33"/>
    </row>
    <row r="423" spans="1:8" x14ac:dyDescent="0.25">
      <c r="A423" s="205"/>
      <c r="B423" s="39" t="s">
        <v>110</v>
      </c>
      <c r="C423" s="47" t="s">
        <v>5</v>
      </c>
      <c r="D423" s="37">
        <v>1480</v>
      </c>
      <c r="E423" s="38"/>
      <c r="F423" s="178"/>
      <c r="G423" s="36"/>
      <c r="H423" s="33"/>
    </row>
    <row r="424" spans="1:8" x14ac:dyDescent="0.25">
      <c r="A424" s="205">
        <f t="shared" si="48"/>
        <v>816</v>
      </c>
      <c r="B424" s="45" t="s">
        <v>112</v>
      </c>
      <c r="C424" s="47"/>
      <c r="E424" s="38"/>
      <c r="F424" s="178"/>
      <c r="G424" s="36"/>
      <c r="H424" s="33"/>
    </row>
    <row r="425" spans="1:8" x14ac:dyDescent="0.25">
      <c r="A425" s="205"/>
      <c r="B425" s="39" t="s">
        <v>110</v>
      </c>
      <c r="C425" s="47" t="s">
        <v>5</v>
      </c>
      <c r="D425" s="37">
        <v>590</v>
      </c>
      <c r="E425" s="38"/>
      <c r="F425" s="178"/>
      <c r="G425" s="36"/>
      <c r="H425" s="33"/>
    </row>
    <row r="426" spans="1:8" ht="31.5" x14ac:dyDescent="0.25">
      <c r="A426" s="205">
        <f t="shared" si="48"/>
        <v>817</v>
      </c>
      <c r="B426" s="45" t="s">
        <v>113</v>
      </c>
      <c r="C426" s="47"/>
      <c r="E426" s="38"/>
      <c r="F426" s="178"/>
      <c r="G426" s="36"/>
      <c r="H426" s="33"/>
    </row>
    <row r="427" spans="1:8" x14ac:dyDescent="0.25">
      <c r="A427" s="205"/>
      <c r="B427" s="57" t="s">
        <v>15</v>
      </c>
      <c r="C427" s="58" t="s">
        <v>16</v>
      </c>
      <c r="D427" s="37">
        <v>715.00000000000011</v>
      </c>
      <c r="E427" s="38"/>
      <c r="F427" s="178"/>
      <c r="G427" s="36"/>
      <c r="H427" s="33"/>
    </row>
    <row r="428" spans="1:8" x14ac:dyDescent="0.25">
      <c r="A428" s="205">
        <f t="shared" si="48"/>
        <v>818</v>
      </c>
      <c r="B428" s="45" t="s">
        <v>114</v>
      </c>
      <c r="C428" s="47"/>
      <c r="E428" s="38"/>
      <c r="F428" s="178"/>
      <c r="G428" s="36"/>
      <c r="H428" s="33"/>
    </row>
    <row r="429" spans="1:8" x14ac:dyDescent="0.25">
      <c r="A429" s="205"/>
      <c r="B429" s="39" t="s">
        <v>115</v>
      </c>
      <c r="C429" s="47" t="s">
        <v>116</v>
      </c>
      <c r="D429" s="37">
        <v>1</v>
      </c>
      <c r="E429" s="38"/>
      <c r="F429" s="178"/>
      <c r="G429" s="36"/>
      <c r="H429" s="33"/>
    </row>
    <row r="430" spans="1:8" x14ac:dyDescent="0.25">
      <c r="A430" s="156"/>
      <c r="B430" s="80" t="s">
        <v>627</v>
      </c>
      <c r="C430" s="47"/>
      <c r="E430" s="38"/>
      <c r="F430" s="178"/>
      <c r="G430" s="36"/>
      <c r="H430" s="33"/>
    </row>
    <row r="431" spans="1:8" x14ac:dyDescent="0.25">
      <c r="A431" s="205">
        <f>A428+1</f>
        <v>819</v>
      </c>
      <c r="B431" s="45" t="s">
        <v>117</v>
      </c>
      <c r="C431" s="47"/>
      <c r="E431" s="38"/>
      <c r="F431" s="178"/>
      <c r="G431" s="36"/>
      <c r="H431" s="33"/>
    </row>
    <row r="432" spans="1:8" x14ac:dyDescent="0.25">
      <c r="A432" s="205"/>
      <c r="B432" s="39" t="s">
        <v>118</v>
      </c>
      <c r="C432" s="47" t="s">
        <v>7</v>
      </c>
      <c r="D432" s="37">
        <v>17780</v>
      </c>
      <c r="E432" s="38"/>
      <c r="F432" s="178"/>
      <c r="G432" s="36"/>
      <c r="H432" s="33"/>
    </row>
    <row r="433" spans="1:8" x14ac:dyDescent="0.25">
      <c r="A433" s="205">
        <f>A431+1</f>
        <v>820</v>
      </c>
      <c r="B433" s="45" t="s">
        <v>119</v>
      </c>
      <c r="C433" s="47"/>
      <c r="E433" s="38"/>
      <c r="F433" s="178"/>
      <c r="G433" s="36"/>
      <c r="H433" s="33"/>
    </row>
    <row r="434" spans="1:8" x14ac:dyDescent="0.25">
      <c r="A434" s="205"/>
      <c r="B434" s="39" t="s">
        <v>118</v>
      </c>
      <c r="C434" s="47" t="s">
        <v>7</v>
      </c>
      <c r="D434" s="37">
        <v>5260</v>
      </c>
      <c r="E434" s="38"/>
      <c r="F434" s="178"/>
      <c r="G434" s="36"/>
      <c r="H434" s="33"/>
    </row>
    <row r="435" spans="1:8" x14ac:dyDescent="0.25">
      <c r="A435" s="205">
        <f>A433+1</f>
        <v>821</v>
      </c>
      <c r="B435" s="45" t="s">
        <v>120</v>
      </c>
      <c r="C435" s="47"/>
      <c r="E435" s="38"/>
      <c r="F435" s="178"/>
      <c r="G435" s="36"/>
      <c r="H435" s="33"/>
    </row>
    <row r="436" spans="1:8" x14ac:dyDescent="0.25">
      <c r="A436" s="205"/>
      <c r="B436" s="39" t="s">
        <v>118</v>
      </c>
      <c r="C436" s="47" t="s">
        <v>7</v>
      </c>
      <c r="D436" s="37">
        <v>7870</v>
      </c>
      <c r="E436" s="38"/>
      <c r="F436" s="178"/>
      <c r="G436" s="36"/>
      <c r="H436" s="33"/>
    </row>
    <row r="437" spans="1:8" x14ac:dyDescent="0.25">
      <c r="A437" s="205">
        <f>A435+1</f>
        <v>822</v>
      </c>
      <c r="B437" s="45" t="s">
        <v>121</v>
      </c>
      <c r="C437" s="47"/>
      <c r="E437" s="38"/>
      <c r="F437" s="178"/>
      <c r="G437" s="36"/>
      <c r="H437" s="33"/>
    </row>
    <row r="438" spans="1:8" x14ac:dyDescent="0.25">
      <c r="A438" s="205"/>
      <c r="B438" s="39" t="s">
        <v>118</v>
      </c>
      <c r="C438" s="47" t="s">
        <v>7</v>
      </c>
      <c r="D438" s="37">
        <v>940</v>
      </c>
      <c r="E438" s="38"/>
      <c r="F438" s="178"/>
      <c r="G438" s="36"/>
      <c r="H438" s="33"/>
    </row>
    <row r="439" spans="1:8" x14ac:dyDescent="0.25">
      <c r="A439" s="155"/>
      <c r="B439" s="45" t="s">
        <v>122</v>
      </c>
      <c r="C439" s="47"/>
      <c r="E439" s="38"/>
      <c r="F439" s="178"/>
      <c r="G439" s="36"/>
      <c r="H439" s="33"/>
    </row>
    <row r="440" spans="1:8" x14ac:dyDescent="0.25">
      <c r="A440" s="205">
        <f>A437+1</f>
        <v>823</v>
      </c>
      <c r="B440" s="45" t="s">
        <v>123</v>
      </c>
      <c r="C440" s="47"/>
      <c r="E440" s="38"/>
      <c r="F440" s="178"/>
      <c r="G440" s="36"/>
      <c r="H440" s="33"/>
    </row>
    <row r="441" spans="1:8" x14ac:dyDescent="0.25">
      <c r="A441" s="205"/>
      <c r="B441" s="39" t="s">
        <v>124</v>
      </c>
      <c r="C441" s="47" t="s">
        <v>16</v>
      </c>
      <c r="D441" s="37">
        <v>290</v>
      </c>
      <c r="E441" s="38"/>
      <c r="F441" s="178"/>
      <c r="G441" s="36"/>
      <c r="H441" s="33"/>
    </row>
    <row r="442" spans="1:8" x14ac:dyDescent="0.25">
      <c r="A442" s="205">
        <f>A440+1</f>
        <v>824</v>
      </c>
      <c r="B442" s="45" t="s">
        <v>125</v>
      </c>
      <c r="C442" s="47"/>
      <c r="E442" s="38"/>
      <c r="F442" s="178"/>
      <c r="G442" s="36"/>
      <c r="H442" s="33"/>
    </row>
    <row r="443" spans="1:8" x14ac:dyDescent="0.25">
      <c r="A443" s="205"/>
      <c r="B443" s="39" t="s">
        <v>124</v>
      </c>
      <c r="C443" s="47" t="s">
        <v>16</v>
      </c>
      <c r="D443" s="37">
        <v>2595</v>
      </c>
      <c r="E443" s="38"/>
      <c r="F443" s="178"/>
      <c r="G443" s="36"/>
      <c r="H443" s="33"/>
    </row>
    <row r="444" spans="1:8" x14ac:dyDescent="0.25">
      <c r="A444" s="205">
        <f>A442+1</f>
        <v>825</v>
      </c>
      <c r="B444" s="45" t="s">
        <v>126</v>
      </c>
      <c r="C444" s="47"/>
      <c r="E444" s="38"/>
      <c r="F444" s="178"/>
      <c r="G444" s="36"/>
      <c r="H444" s="33"/>
    </row>
    <row r="445" spans="1:8" x14ac:dyDescent="0.25">
      <c r="A445" s="205"/>
      <c r="B445" s="39" t="s">
        <v>124</v>
      </c>
      <c r="C445" s="47" t="s">
        <v>16</v>
      </c>
      <c r="D445" s="37">
        <v>985</v>
      </c>
      <c r="E445" s="38"/>
      <c r="F445" s="178"/>
      <c r="G445" s="36"/>
      <c r="H445" s="33"/>
    </row>
    <row r="446" spans="1:8" x14ac:dyDescent="0.25">
      <c r="A446" s="205">
        <f>A444+1</f>
        <v>826</v>
      </c>
      <c r="B446" s="45" t="s">
        <v>127</v>
      </c>
      <c r="C446" s="47"/>
      <c r="E446" s="38"/>
      <c r="F446" s="178"/>
      <c r="G446" s="36"/>
      <c r="H446" s="33"/>
    </row>
    <row r="447" spans="1:8" x14ac:dyDescent="0.25">
      <c r="A447" s="205"/>
      <c r="B447" s="39" t="s">
        <v>124</v>
      </c>
      <c r="C447" s="47" t="s">
        <v>16</v>
      </c>
      <c r="D447" s="37">
        <v>415</v>
      </c>
      <c r="E447" s="38"/>
      <c r="F447" s="178"/>
      <c r="G447" s="36"/>
      <c r="H447" s="33"/>
    </row>
    <row r="448" spans="1:8" x14ac:dyDescent="0.25">
      <c r="A448" s="205">
        <f>A446+1</f>
        <v>827</v>
      </c>
      <c r="B448" s="45" t="s">
        <v>128</v>
      </c>
      <c r="C448" s="47"/>
      <c r="E448" s="38"/>
      <c r="F448" s="178"/>
      <c r="G448" s="36"/>
      <c r="H448" s="33"/>
    </row>
    <row r="449" spans="1:8" x14ac:dyDescent="0.25">
      <c r="A449" s="205"/>
      <c r="B449" s="39" t="s">
        <v>124</v>
      </c>
      <c r="C449" s="47" t="s">
        <v>16</v>
      </c>
      <c r="D449" s="37">
        <v>335</v>
      </c>
      <c r="E449" s="38"/>
      <c r="F449" s="178"/>
      <c r="G449" s="36"/>
      <c r="H449" s="33"/>
    </row>
    <row r="450" spans="1:8" x14ac:dyDescent="0.25">
      <c r="A450" s="205">
        <f>A448+1</f>
        <v>828</v>
      </c>
      <c r="B450" s="45" t="s">
        <v>129</v>
      </c>
      <c r="C450" s="47"/>
      <c r="E450" s="38"/>
      <c r="F450" s="178"/>
      <c r="G450" s="36"/>
      <c r="H450" s="33"/>
    </row>
    <row r="451" spans="1:8" x14ac:dyDescent="0.25">
      <c r="A451" s="205"/>
      <c r="B451" s="39" t="s">
        <v>124</v>
      </c>
      <c r="C451" s="47" t="s">
        <v>16</v>
      </c>
      <c r="D451" s="37">
        <v>850</v>
      </c>
      <c r="E451" s="38"/>
      <c r="F451" s="178"/>
      <c r="G451" s="36"/>
      <c r="H451" s="33"/>
    </row>
    <row r="452" spans="1:8" x14ac:dyDescent="0.25">
      <c r="A452" s="205">
        <f>A450+1</f>
        <v>829</v>
      </c>
      <c r="B452" s="45" t="s">
        <v>130</v>
      </c>
      <c r="C452" s="47"/>
      <c r="E452" s="38"/>
      <c r="F452" s="178"/>
      <c r="G452" s="36"/>
      <c r="H452" s="33"/>
    </row>
    <row r="453" spans="1:8" x14ac:dyDescent="0.25">
      <c r="A453" s="205"/>
      <c r="B453" s="39" t="s">
        <v>124</v>
      </c>
      <c r="C453" s="47" t="s">
        <v>16</v>
      </c>
      <c r="D453" s="37">
        <v>335</v>
      </c>
      <c r="E453" s="38"/>
      <c r="F453" s="178"/>
      <c r="G453" s="36"/>
      <c r="H453" s="33"/>
    </row>
    <row r="454" spans="1:8" x14ac:dyDescent="0.25">
      <c r="A454" s="205">
        <f>A452+1</f>
        <v>830</v>
      </c>
      <c r="B454" s="45" t="s">
        <v>131</v>
      </c>
      <c r="C454" s="47"/>
      <c r="E454" s="38"/>
      <c r="F454" s="178"/>
      <c r="G454" s="36"/>
      <c r="H454" s="33"/>
    </row>
    <row r="455" spans="1:8" x14ac:dyDescent="0.25">
      <c r="A455" s="205"/>
      <c r="B455" s="39" t="s">
        <v>132</v>
      </c>
      <c r="C455" s="47" t="s">
        <v>18</v>
      </c>
      <c r="D455" s="37">
        <v>100</v>
      </c>
      <c r="E455" s="38"/>
      <c r="F455" s="178"/>
      <c r="G455" s="36"/>
      <c r="H455" s="33"/>
    </row>
    <row r="456" spans="1:8" x14ac:dyDescent="0.25">
      <c r="A456" s="205">
        <f>A454+1</f>
        <v>831</v>
      </c>
      <c r="B456" s="45" t="s">
        <v>133</v>
      </c>
      <c r="C456" s="47"/>
      <c r="E456" s="38"/>
      <c r="F456" s="178"/>
      <c r="G456" s="36"/>
      <c r="H456" s="33"/>
    </row>
    <row r="457" spans="1:8" x14ac:dyDescent="0.25">
      <c r="A457" s="205"/>
      <c r="B457" s="39" t="s">
        <v>134</v>
      </c>
      <c r="C457" s="47" t="s">
        <v>18</v>
      </c>
      <c r="D457" s="37">
        <v>65</v>
      </c>
      <c r="E457" s="38"/>
      <c r="F457" s="178"/>
      <c r="G457" s="36"/>
      <c r="H457" s="33"/>
    </row>
    <row r="458" spans="1:8" x14ac:dyDescent="0.25">
      <c r="A458" s="205">
        <f>A456+1</f>
        <v>832</v>
      </c>
      <c r="B458" s="45" t="s">
        <v>135</v>
      </c>
      <c r="C458" s="47"/>
      <c r="E458" s="38"/>
      <c r="F458" s="178"/>
      <c r="G458" s="36"/>
      <c r="H458" s="33"/>
    </row>
    <row r="459" spans="1:8" x14ac:dyDescent="0.25">
      <c r="A459" s="205"/>
      <c r="B459" s="39" t="s">
        <v>134</v>
      </c>
      <c r="C459" s="47" t="s">
        <v>18</v>
      </c>
      <c r="D459" s="37">
        <v>35</v>
      </c>
      <c r="E459" s="38"/>
      <c r="F459" s="178"/>
      <c r="G459" s="36"/>
      <c r="H459" s="33"/>
    </row>
    <row r="460" spans="1:8" x14ac:dyDescent="0.25">
      <c r="A460" s="205">
        <f>A458+1</f>
        <v>833</v>
      </c>
      <c r="B460" s="45" t="s">
        <v>136</v>
      </c>
      <c r="C460" s="47"/>
      <c r="E460" s="38"/>
      <c r="F460" s="178"/>
      <c r="G460" s="36"/>
      <c r="H460" s="33"/>
    </row>
    <row r="461" spans="1:8" x14ac:dyDescent="0.25">
      <c r="A461" s="205"/>
      <c r="B461" s="39" t="s">
        <v>134</v>
      </c>
      <c r="C461" s="47" t="s">
        <v>18</v>
      </c>
      <c r="D461" s="37">
        <v>80</v>
      </c>
      <c r="E461" s="38"/>
      <c r="F461" s="178"/>
      <c r="G461" s="36"/>
      <c r="H461" s="33"/>
    </row>
    <row r="462" spans="1:8" x14ac:dyDescent="0.25">
      <c r="A462" s="205">
        <f>A460+1</f>
        <v>834</v>
      </c>
      <c r="B462" s="45" t="s">
        <v>166</v>
      </c>
      <c r="C462" s="47"/>
      <c r="E462" s="38"/>
      <c r="F462" s="178"/>
      <c r="G462" s="36"/>
      <c r="H462" s="33"/>
    </row>
    <row r="463" spans="1:8" x14ac:dyDescent="0.25">
      <c r="A463" s="205"/>
      <c r="B463" s="39" t="s">
        <v>134</v>
      </c>
      <c r="C463" s="47" t="s">
        <v>18</v>
      </c>
      <c r="D463" s="37">
        <v>50</v>
      </c>
      <c r="E463" s="38"/>
      <c r="F463" s="178"/>
      <c r="G463" s="36"/>
      <c r="H463" s="33"/>
    </row>
    <row r="464" spans="1:8" x14ac:dyDescent="0.25">
      <c r="A464" s="205">
        <f>A462+1</f>
        <v>835</v>
      </c>
      <c r="B464" s="45" t="s">
        <v>137</v>
      </c>
      <c r="C464" s="47"/>
      <c r="E464" s="38"/>
      <c r="F464" s="178"/>
      <c r="G464" s="36"/>
      <c r="H464" s="33"/>
    </row>
    <row r="465" spans="1:8" x14ac:dyDescent="0.25">
      <c r="A465" s="205"/>
      <c r="B465" s="39" t="s">
        <v>134</v>
      </c>
      <c r="C465" s="47" t="s">
        <v>18</v>
      </c>
      <c r="D465" s="37">
        <v>140</v>
      </c>
      <c r="E465" s="38"/>
      <c r="F465" s="178"/>
      <c r="G465" s="36"/>
      <c r="H465" s="33"/>
    </row>
    <row r="466" spans="1:8" x14ac:dyDescent="0.25">
      <c r="A466" s="205">
        <f>A464+1</f>
        <v>836</v>
      </c>
      <c r="B466" s="45" t="s">
        <v>293</v>
      </c>
      <c r="C466" s="47"/>
      <c r="E466" s="38"/>
      <c r="F466" s="178"/>
      <c r="G466" s="36"/>
      <c r="H466" s="33"/>
    </row>
    <row r="467" spans="1:8" x14ac:dyDescent="0.25">
      <c r="A467" s="205"/>
      <c r="B467" s="39" t="s">
        <v>102</v>
      </c>
      <c r="C467" s="47" t="s">
        <v>16</v>
      </c>
      <c r="D467" s="37">
        <v>100</v>
      </c>
      <c r="E467" s="38"/>
      <c r="F467" s="178"/>
      <c r="G467" s="36"/>
      <c r="H467" s="33"/>
    </row>
    <row r="468" spans="1:8" x14ac:dyDescent="0.25">
      <c r="A468" s="205">
        <f>A466+1</f>
        <v>837</v>
      </c>
      <c r="B468" s="45" t="s">
        <v>587</v>
      </c>
      <c r="C468" s="47"/>
      <c r="E468" s="38"/>
      <c r="F468" s="178"/>
      <c r="G468" s="36"/>
      <c r="H468" s="33"/>
    </row>
    <row r="469" spans="1:8" x14ac:dyDescent="0.25">
      <c r="A469" s="205"/>
      <c r="B469" s="39" t="s">
        <v>102</v>
      </c>
      <c r="C469" s="47" t="s">
        <v>16</v>
      </c>
      <c r="D469" s="37">
        <v>60</v>
      </c>
      <c r="E469" s="38"/>
      <c r="F469" s="178"/>
      <c r="G469" s="36"/>
      <c r="H469" s="33"/>
    </row>
    <row r="470" spans="1:8" x14ac:dyDescent="0.25">
      <c r="A470" s="205">
        <f>+A468+1</f>
        <v>838</v>
      </c>
      <c r="B470" s="45" t="s">
        <v>138</v>
      </c>
      <c r="C470" s="47"/>
      <c r="E470" s="38"/>
      <c r="F470" s="178"/>
      <c r="G470" s="36"/>
      <c r="H470" s="33"/>
    </row>
    <row r="471" spans="1:8" x14ac:dyDescent="0.25">
      <c r="A471" s="205"/>
      <c r="B471" s="39" t="s">
        <v>139</v>
      </c>
      <c r="C471" s="47" t="s">
        <v>140</v>
      </c>
      <c r="D471" s="37">
        <v>1</v>
      </c>
      <c r="E471" s="38"/>
      <c r="F471" s="178"/>
      <c r="G471" s="36"/>
      <c r="H471" s="33"/>
    </row>
    <row r="472" spans="1:8" x14ac:dyDescent="0.25">
      <c r="A472" s="155"/>
      <c r="B472" s="81" t="s">
        <v>628</v>
      </c>
      <c r="C472" s="47"/>
      <c r="E472" s="38"/>
      <c r="F472" s="178"/>
      <c r="G472" s="36"/>
      <c r="H472" s="33"/>
    </row>
    <row r="473" spans="1:8" x14ac:dyDescent="0.25">
      <c r="A473" s="205">
        <f>+A470+1</f>
        <v>839</v>
      </c>
      <c r="B473" s="45" t="s">
        <v>141</v>
      </c>
      <c r="C473" s="47"/>
      <c r="E473" s="38"/>
      <c r="F473" s="178"/>
      <c r="G473" s="36"/>
      <c r="H473" s="33"/>
    </row>
    <row r="474" spans="1:8" x14ac:dyDescent="0.25">
      <c r="A474" s="205"/>
      <c r="B474" s="39" t="s">
        <v>36</v>
      </c>
      <c r="C474" s="47" t="s">
        <v>5</v>
      </c>
      <c r="D474" s="37">
        <v>18525</v>
      </c>
      <c r="E474" s="38"/>
      <c r="F474" s="178"/>
      <c r="G474" s="36"/>
      <c r="H474" s="33"/>
    </row>
    <row r="475" spans="1:8" x14ac:dyDescent="0.25">
      <c r="A475" s="205">
        <f>A473+1</f>
        <v>840</v>
      </c>
      <c r="B475" s="45" t="s">
        <v>828</v>
      </c>
      <c r="C475" s="47"/>
      <c r="E475" s="38"/>
      <c r="F475" s="178"/>
      <c r="G475" s="36"/>
      <c r="H475" s="33"/>
    </row>
    <row r="476" spans="1:8" x14ac:dyDescent="0.25">
      <c r="A476" s="205"/>
      <c r="B476" s="39" t="s">
        <v>36</v>
      </c>
      <c r="C476" s="47" t="s">
        <v>5</v>
      </c>
      <c r="D476" s="37">
        <f>+D474</f>
        <v>18525</v>
      </c>
      <c r="E476" s="38"/>
      <c r="F476" s="178"/>
      <c r="G476" s="36"/>
      <c r="H476" s="33"/>
    </row>
    <row r="477" spans="1:8" x14ac:dyDescent="0.25">
      <c r="A477" s="205">
        <f t="shared" ref="A477" si="49">A475+1</f>
        <v>841</v>
      </c>
      <c r="B477" s="45" t="s">
        <v>299</v>
      </c>
      <c r="C477" s="47"/>
      <c r="E477" s="38"/>
      <c r="F477" s="178"/>
      <c r="G477" s="36"/>
      <c r="H477" s="33"/>
    </row>
    <row r="478" spans="1:8" x14ac:dyDescent="0.25">
      <c r="A478" s="205"/>
      <c r="B478" s="39" t="s">
        <v>134</v>
      </c>
      <c r="C478" s="47" t="s">
        <v>18</v>
      </c>
      <c r="D478" s="37">
        <v>48</v>
      </c>
      <c r="E478" s="38"/>
      <c r="F478" s="178"/>
      <c r="G478" s="36"/>
      <c r="H478" s="33"/>
    </row>
    <row r="479" spans="1:8" ht="31.5" x14ac:dyDescent="0.25">
      <c r="A479" s="205">
        <f t="shared" ref="A479" si="50">A477+1</f>
        <v>842</v>
      </c>
      <c r="B479" s="45" t="s">
        <v>300</v>
      </c>
      <c r="C479" s="47"/>
      <c r="E479" s="38"/>
      <c r="F479" s="178"/>
      <c r="G479" s="36"/>
      <c r="H479" s="33"/>
    </row>
    <row r="480" spans="1:8" x14ac:dyDescent="0.25">
      <c r="A480" s="205"/>
      <c r="B480" s="39" t="s">
        <v>134</v>
      </c>
      <c r="C480" s="47" t="s">
        <v>18</v>
      </c>
      <c r="D480" s="37">
        <v>126</v>
      </c>
      <c r="E480" s="38"/>
      <c r="F480" s="178"/>
      <c r="G480" s="36"/>
      <c r="H480" s="33"/>
    </row>
    <row r="481" spans="1:8" ht="31.5" x14ac:dyDescent="0.25">
      <c r="A481" s="205">
        <f t="shared" ref="A481" si="51">A479+1</f>
        <v>843</v>
      </c>
      <c r="B481" s="45" t="s">
        <v>301</v>
      </c>
      <c r="C481" s="47"/>
      <c r="E481" s="38"/>
      <c r="F481" s="178"/>
      <c r="G481" s="36"/>
      <c r="H481" s="33"/>
    </row>
    <row r="482" spans="1:8" x14ac:dyDescent="0.25">
      <c r="A482" s="205"/>
      <c r="B482" s="39" t="s">
        <v>134</v>
      </c>
      <c r="C482" s="47" t="s">
        <v>18</v>
      </c>
      <c r="D482" s="37">
        <v>13</v>
      </c>
      <c r="E482" s="38"/>
      <c r="F482" s="178"/>
      <c r="G482" s="36"/>
      <c r="H482" s="33"/>
    </row>
    <row r="483" spans="1:8" x14ac:dyDescent="0.25">
      <c r="A483" s="205">
        <f t="shared" ref="A483" si="52">A481+1</f>
        <v>844</v>
      </c>
      <c r="B483" s="45" t="s">
        <v>302</v>
      </c>
      <c r="C483" s="47"/>
      <c r="E483" s="38"/>
      <c r="F483" s="178"/>
      <c r="G483" s="36"/>
      <c r="H483" s="33"/>
    </row>
    <row r="484" spans="1:8" x14ac:dyDescent="0.25">
      <c r="A484" s="205"/>
      <c r="B484" s="39" t="s">
        <v>134</v>
      </c>
      <c r="C484" s="47" t="s">
        <v>18</v>
      </c>
      <c r="D484" s="37">
        <v>23</v>
      </c>
      <c r="E484" s="38"/>
      <c r="F484" s="178"/>
      <c r="G484" s="36"/>
      <c r="H484" s="33"/>
    </row>
    <row r="485" spans="1:8" x14ac:dyDescent="0.25">
      <c r="A485" s="205">
        <f t="shared" ref="A485" si="53">A483+1</f>
        <v>845</v>
      </c>
      <c r="B485" s="45" t="s">
        <v>303</v>
      </c>
      <c r="C485" s="47"/>
      <c r="E485" s="38"/>
      <c r="F485" s="178"/>
      <c r="G485" s="36"/>
      <c r="H485" s="33"/>
    </row>
    <row r="486" spans="1:8" x14ac:dyDescent="0.25">
      <c r="A486" s="205"/>
      <c r="B486" s="39" t="s">
        <v>134</v>
      </c>
      <c r="C486" s="47" t="s">
        <v>18</v>
      </c>
      <c r="D486" s="37">
        <v>23</v>
      </c>
      <c r="E486" s="38"/>
      <c r="F486" s="178"/>
      <c r="G486" s="36"/>
      <c r="H486" s="33"/>
    </row>
    <row r="487" spans="1:8" x14ac:dyDescent="0.25">
      <c r="A487" s="205">
        <f t="shared" ref="A487" si="54">A485+1</f>
        <v>846</v>
      </c>
      <c r="B487" s="45" t="s">
        <v>304</v>
      </c>
      <c r="C487" s="47"/>
      <c r="E487" s="38"/>
      <c r="F487" s="178"/>
      <c r="G487" s="36"/>
      <c r="H487" s="33"/>
    </row>
    <row r="488" spans="1:8" x14ac:dyDescent="0.25">
      <c r="A488" s="205"/>
      <c r="B488" s="39" t="s">
        <v>134</v>
      </c>
      <c r="C488" s="47" t="s">
        <v>18</v>
      </c>
      <c r="D488" s="37">
        <v>40</v>
      </c>
      <c r="E488" s="38"/>
      <c r="F488" s="178"/>
      <c r="G488" s="36"/>
      <c r="H488" s="33"/>
    </row>
    <row r="489" spans="1:8" x14ac:dyDescent="0.25">
      <c r="A489" s="205">
        <f t="shared" ref="A489" si="55">A487+1</f>
        <v>847</v>
      </c>
      <c r="B489" s="45" t="s">
        <v>305</v>
      </c>
      <c r="C489" s="47"/>
      <c r="E489" s="38"/>
      <c r="F489" s="178"/>
      <c r="G489" s="36"/>
      <c r="H489" s="33"/>
    </row>
    <row r="490" spans="1:8" x14ac:dyDescent="0.25">
      <c r="A490" s="205"/>
      <c r="B490" s="39" t="s">
        <v>134</v>
      </c>
      <c r="C490" s="47" t="s">
        <v>18</v>
      </c>
      <c r="D490" s="37">
        <v>8</v>
      </c>
      <c r="E490" s="38"/>
      <c r="F490" s="178"/>
      <c r="G490" s="36"/>
      <c r="H490" s="33"/>
    </row>
    <row r="491" spans="1:8" ht="31.5" x14ac:dyDescent="0.25">
      <c r="A491" s="205">
        <f t="shared" ref="A491" si="56">A489+1</f>
        <v>848</v>
      </c>
      <c r="B491" s="45" t="s">
        <v>306</v>
      </c>
      <c r="C491" s="47"/>
      <c r="E491" s="38"/>
      <c r="F491" s="178"/>
      <c r="G491" s="36"/>
      <c r="H491" s="33"/>
    </row>
    <row r="492" spans="1:8" x14ac:dyDescent="0.25">
      <c r="A492" s="205"/>
      <c r="B492" s="39" t="s">
        <v>134</v>
      </c>
      <c r="C492" s="47" t="s">
        <v>18</v>
      </c>
      <c r="D492" s="37">
        <v>105</v>
      </c>
      <c r="E492" s="38"/>
      <c r="F492" s="178"/>
      <c r="G492" s="36"/>
      <c r="H492" s="33"/>
    </row>
    <row r="493" spans="1:8" ht="31.5" x14ac:dyDescent="0.25">
      <c r="A493" s="205">
        <f t="shared" ref="A493" si="57">A491+1</f>
        <v>849</v>
      </c>
      <c r="B493" s="45" t="s">
        <v>307</v>
      </c>
      <c r="C493" s="47"/>
      <c r="E493" s="38"/>
      <c r="F493" s="178"/>
      <c r="G493" s="36"/>
      <c r="H493" s="33"/>
    </row>
    <row r="494" spans="1:8" x14ac:dyDescent="0.25">
      <c r="A494" s="205"/>
      <c r="B494" s="39" t="s">
        <v>134</v>
      </c>
      <c r="C494" s="47" t="s">
        <v>18</v>
      </c>
      <c r="D494" s="37">
        <v>49</v>
      </c>
      <c r="E494" s="38"/>
      <c r="F494" s="178"/>
      <c r="G494" s="36"/>
      <c r="H494" s="33"/>
    </row>
    <row r="495" spans="1:8" x14ac:dyDescent="0.25">
      <c r="A495" s="205">
        <f t="shared" ref="A495" si="58">A493+1</f>
        <v>850</v>
      </c>
      <c r="B495" s="45" t="s">
        <v>308</v>
      </c>
      <c r="C495" s="47"/>
      <c r="E495" s="38"/>
      <c r="F495" s="178"/>
      <c r="G495" s="36"/>
      <c r="H495" s="33"/>
    </row>
    <row r="496" spans="1:8" x14ac:dyDescent="0.25">
      <c r="A496" s="205"/>
      <c r="B496" s="57" t="s">
        <v>15</v>
      </c>
      <c r="C496" s="58" t="s">
        <v>16</v>
      </c>
      <c r="D496" s="37">
        <v>75</v>
      </c>
      <c r="E496" s="38"/>
      <c r="F496" s="178"/>
      <c r="G496" s="36"/>
      <c r="H496" s="33"/>
    </row>
    <row r="497" spans="1:8" ht="31.5" x14ac:dyDescent="0.25">
      <c r="A497" s="205">
        <f t="shared" ref="A497" si="59">A495+1</f>
        <v>851</v>
      </c>
      <c r="B497" s="45" t="s">
        <v>580</v>
      </c>
      <c r="C497" s="47"/>
      <c r="E497" s="38"/>
      <c r="F497" s="178"/>
      <c r="G497" s="36"/>
      <c r="H497" s="33"/>
    </row>
    <row r="498" spans="1:8" x14ac:dyDescent="0.25">
      <c r="A498" s="205"/>
      <c r="B498" s="57" t="s">
        <v>15</v>
      </c>
      <c r="C498" s="58" t="s">
        <v>16</v>
      </c>
      <c r="D498" s="37">
        <v>75</v>
      </c>
      <c r="E498" s="38"/>
      <c r="F498" s="178"/>
      <c r="G498" s="36"/>
      <c r="H498" s="33"/>
    </row>
    <row r="499" spans="1:8" x14ac:dyDescent="0.25">
      <c r="A499" s="205">
        <f t="shared" ref="A499" si="60">A497+1</f>
        <v>852</v>
      </c>
      <c r="B499" s="45" t="s">
        <v>309</v>
      </c>
      <c r="C499" s="47"/>
      <c r="E499" s="38"/>
      <c r="F499" s="178"/>
      <c r="G499" s="36"/>
      <c r="H499" s="33"/>
    </row>
    <row r="500" spans="1:8" x14ac:dyDescent="0.25">
      <c r="A500" s="205"/>
      <c r="B500" s="39" t="s">
        <v>134</v>
      </c>
      <c r="C500" s="47" t="s">
        <v>18</v>
      </c>
      <c r="D500" s="37">
        <v>81</v>
      </c>
      <c r="E500" s="38"/>
      <c r="F500" s="178"/>
      <c r="G500" s="36"/>
      <c r="H500" s="33"/>
    </row>
    <row r="501" spans="1:8" x14ac:dyDescent="0.25">
      <c r="A501" s="205">
        <f t="shared" ref="A501" si="61">A499+1</f>
        <v>853</v>
      </c>
      <c r="B501" s="45" t="s">
        <v>581</v>
      </c>
      <c r="C501" s="47"/>
      <c r="E501" s="38"/>
      <c r="F501" s="178"/>
      <c r="G501" s="36"/>
      <c r="H501" s="33"/>
    </row>
    <row r="502" spans="1:8" x14ac:dyDescent="0.25">
      <c r="A502" s="205"/>
      <c r="B502" s="39" t="s">
        <v>134</v>
      </c>
      <c r="C502" s="47" t="s">
        <v>18</v>
      </c>
      <c r="D502" s="37">
        <v>22</v>
      </c>
      <c r="E502" s="38"/>
      <c r="F502" s="178"/>
      <c r="G502" s="36"/>
      <c r="H502" s="33"/>
    </row>
    <row r="503" spans="1:8" x14ac:dyDescent="0.25">
      <c r="A503" s="205">
        <f t="shared" ref="A503" si="62">A501+1</f>
        <v>854</v>
      </c>
      <c r="B503" s="45" t="s">
        <v>310</v>
      </c>
      <c r="C503" s="47"/>
      <c r="E503" s="38"/>
      <c r="F503" s="178"/>
      <c r="G503" s="36"/>
      <c r="H503" s="33"/>
    </row>
    <row r="504" spans="1:8" x14ac:dyDescent="0.25">
      <c r="A504" s="205"/>
      <c r="B504" s="39" t="s">
        <v>134</v>
      </c>
      <c r="C504" s="47" t="s">
        <v>18</v>
      </c>
      <c r="D504" s="37">
        <v>28</v>
      </c>
      <c r="E504" s="38"/>
      <c r="F504" s="178"/>
      <c r="G504" s="36"/>
      <c r="H504" s="33"/>
    </row>
    <row r="505" spans="1:8" ht="31.5" x14ac:dyDescent="0.25">
      <c r="A505" s="205">
        <f t="shared" ref="A505" si="63">A503+1</f>
        <v>855</v>
      </c>
      <c r="B505" s="45" t="s">
        <v>583</v>
      </c>
      <c r="C505" s="47"/>
      <c r="E505" s="38"/>
      <c r="F505" s="178"/>
      <c r="G505" s="36"/>
      <c r="H505" s="33"/>
    </row>
    <row r="506" spans="1:8" x14ac:dyDescent="0.25">
      <c r="A506" s="205"/>
      <c r="B506" s="39" t="s">
        <v>134</v>
      </c>
      <c r="C506" s="47" t="s">
        <v>18</v>
      </c>
      <c r="D506" s="37">
        <v>1700</v>
      </c>
      <c r="E506" s="38"/>
      <c r="F506" s="178"/>
      <c r="G506" s="36"/>
      <c r="H506" s="33"/>
    </row>
    <row r="507" spans="1:8" x14ac:dyDescent="0.25">
      <c r="A507" s="205">
        <f t="shared" ref="A507" si="64">A505+1</f>
        <v>856</v>
      </c>
      <c r="B507" s="45" t="s">
        <v>582</v>
      </c>
      <c r="C507" s="47"/>
      <c r="E507" s="38"/>
      <c r="F507" s="178"/>
      <c r="G507" s="36"/>
      <c r="H507" s="33"/>
    </row>
    <row r="508" spans="1:8" x14ac:dyDescent="0.25">
      <c r="A508" s="205"/>
      <c r="B508" s="39" t="s">
        <v>134</v>
      </c>
      <c r="C508" s="47" t="s">
        <v>18</v>
      </c>
      <c r="D508" s="37">
        <v>2000</v>
      </c>
      <c r="E508" s="38"/>
      <c r="F508" s="178"/>
      <c r="G508" s="36"/>
      <c r="H508" s="33"/>
    </row>
    <row r="509" spans="1:8" x14ac:dyDescent="0.25">
      <c r="A509" s="205">
        <f t="shared" ref="A509" si="65">A507+1</f>
        <v>857</v>
      </c>
      <c r="B509" s="45" t="s">
        <v>584</v>
      </c>
      <c r="C509" s="47"/>
      <c r="E509" s="38"/>
      <c r="F509" s="178"/>
      <c r="G509" s="36"/>
      <c r="H509" s="33"/>
    </row>
    <row r="510" spans="1:8" x14ac:dyDescent="0.25">
      <c r="A510" s="205"/>
      <c r="B510" s="39" t="s">
        <v>134</v>
      </c>
      <c r="C510" s="47" t="s">
        <v>18</v>
      </c>
      <c r="D510" s="37">
        <v>1800</v>
      </c>
      <c r="E510" s="38"/>
      <c r="F510" s="178"/>
      <c r="G510" s="36"/>
      <c r="H510" s="33"/>
    </row>
    <row r="511" spans="1:8" x14ac:dyDescent="0.25">
      <c r="A511" s="205">
        <f t="shared" ref="A511" si="66">A509+1</f>
        <v>858</v>
      </c>
      <c r="B511" s="45" t="s">
        <v>585</v>
      </c>
      <c r="C511" s="47"/>
      <c r="E511" s="38"/>
      <c r="F511" s="178"/>
      <c r="G511" s="36"/>
      <c r="H511" s="33"/>
    </row>
    <row r="512" spans="1:8" x14ac:dyDescent="0.25">
      <c r="A512" s="205"/>
      <c r="B512" s="39" t="s">
        <v>134</v>
      </c>
      <c r="C512" s="47" t="s">
        <v>18</v>
      </c>
      <c r="D512" s="37">
        <v>1400</v>
      </c>
      <c r="E512" s="38"/>
      <c r="F512" s="178"/>
      <c r="G512" s="36"/>
      <c r="H512" s="33"/>
    </row>
    <row r="513" spans="1:8" ht="31.5" x14ac:dyDescent="0.25">
      <c r="A513" s="205">
        <f t="shared" ref="A513" si="67">A511+1</f>
        <v>859</v>
      </c>
      <c r="B513" s="45" t="s">
        <v>891</v>
      </c>
      <c r="C513" s="47"/>
      <c r="E513" s="38"/>
      <c r="F513" s="178"/>
      <c r="G513" s="36"/>
      <c r="H513" s="33"/>
    </row>
    <row r="514" spans="1:8" x14ac:dyDescent="0.25">
      <c r="A514" s="205"/>
      <c r="B514" s="57" t="s">
        <v>15</v>
      </c>
      <c r="C514" s="58" t="s">
        <v>16</v>
      </c>
      <c r="D514" s="37">
        <v>150</v>
      </c>
      <c r="E514" s="38"/>
      <c r="F514" s="178"/>
      <c r="G514" s="36"/>
      <c r="H514" s="33"/>
    </row>
    <row r="515" spans="1:8" x14ac:dyDescent="0.25">
      <c r="A515" s="205">
        <f t="shared" ref="A515" si="68">A513+1</f>
        <v>860</v>
      </c>
      <c r="B515" s="45" t="s">
        <v>586</v>
      </c>
      <c r="C515" s="47"/>
      <c r="E515" s="38"/>
      <c r="F515" s="178"/>
      <c r="G515" s="36"/>
      <c r="H515" s="33"/>
    </row>
    <row r="516" spans="1:8" x14ac:dyDescent="0.25">
      <c r="A516" s="205"/>
      <c r="B516" s="39" t="s">
        <v>134</v>
      </c>
      <c r="C516" s="47" t="s">
        <v>18</v>
      </c>
      <c r="D516" s="37">
        <v>500</v>
      </c>
      <c r="E516" s="38"/>
      <c r="F516" s="178"/>
      <c r="G516" s="36"/>
      <c r="H516" s="33"/>
    </row>
    <row r="517" spans="1:8" x14ac:dyDescent="0.25">
      <c r="A517" s="205">
        <f>A515+1</f>
        <v>861</v>
      </c>
      <c r="B517" s="45" t="s">
        <v>142</v>
      </c>
      <c r="C517" s="47"/>
      <c r="E517" s="38"/>
      <c r="F517" s="178"/>
      <c r="G517" s="36"/>
      <c r="H517" s="33"/>
    </row>
    <row r="518" spans="1:8" x14ac:dyDescent="0.25">
      <c r="A518" s="205"/>
      <c r="B518" s="39" t="s">
        <v>134</v>
      </c>
      <c r="C518" s="47" t="s">
        <v>18</v>
      </c>
      <c r="D518" s="37">
        <v>10</v>
      </c>
      <c r="E518" s="38"/>
      <c r="F518" s="178"/>
      <c r="G518" s="36"/>
      <c r="H518" s="33"/>
    </row>
    <row r="519" spans="1:8" x14ac:dyDescent="0.25">
      <c r="A519" s="205">
        <f>A517+1</f>
        <v>862</v>
      </c>
      <c r="B519" s="45" t="s">
        <v>143</v>
      </c>
      <c r="C519" s="47"/>
      <c r="E519" s="38"/>
      <c r="F519" s="178"/>
      <c r="G519" s="36"/>
      <c r="H519" s="33"/>
    </row>
    <row r="520" spans="1:8" x14ac:dyDescent="0.25">
      <c r="A520" s="205"/>
      <c r="B520" s="39" t="s">
        <v>134</v>
      </c>
      <c r="C520" s="47" t="s">
        <v>18</v>
      </c>
      <c r="D520" s="37">
        <v>10</v>
      </c>
      <c r="E520" s="38"/>
      <c r="F520" s="178"/>
      <c r="G520" s="36"/>
      <c r="H520" s="33"/>
    </row>
    <row r="521" spans="1:8" x14ac:dyDescent="0.25">
      <c r="A521" s="205">
        <f>A519+1</f>
        <v>863</v>
      </c>
      <c r="B521" s="45" t="s">
        <v>144</v>
      </c>
      <c r="C521" s="47"/>
      <c r="E521" s="38"/>
      <c r="F521" s="178"/>
      <c r="G521" s="36"/>
      <c r="H521" s="33"/>
    </row>
    <row r="522" spans="1:8" x14ac:dyDescent="0.25">
      <c r="A522" s="205"/>
      <c r="B522" s="39" t="s">
        <v>134</v>
      </c>
      <c r="C522" s="47" t="s">
        <v>18</v>
      </c>
      <c r="D522" s="37">
        <v>70</v>
      </c>
      <c r="E522" s="38"/>
      <c r="F522" s="178"/>
      <c r="G522" s="36"/>
      <c r="H522" s="33"/>
    </row>
    <row r="523" spans="1:8" ht="31.5" x14ac:dyDescent="0.25">
      <c r="A523" s="205">
        <f>A521+1</f>
        <v>864</v>
      </c>
      <c r="B523" s="82" t="s">
        <v>892</v>
      </c>
      <c r="C523" s="47"/>
      <c r="E523" s="38"/>
      <c r="F523" s="178"/>
      <c r="G523" s="36"/>
      <c r="H523" s="33"/>
    </row>
    <row r="524" spans="1:8" x14ac:dyDescent="0.25">
      <c r="A524" s="205"/>
      <c r="B524" s="39" t="s">
        <v>134</v>
      </c>
      <c r="C524" s="47" t="s">
        <v>18</v>
      </c>
      <c r="D524" s="37">
        <v>108</v>
      </c>
      <c r="E524" s="38"/>
      <c r="F524" s="178"/>
      <c r="G524" s="36"/>
      <c r="H524" s="33"/>
    </row>
    <row r="525" spans="1:8" ht="31.5" x14ac:dyDescent="0.25">
      <c r="A525" s="205">
        <f>A523+1</f>
        <v>865</v>
      </c>
      <c r="B525" s="82" t="s">
        <v>145</v>
      </c>
      <c r="C525" s="47"/>
      <c r="E525" s="38"/>
      <c r="F525" s="178"/>
      <c r="G525" s="36"/>
      <c r="H525" s="33"/>
    </row>
    <row r="526" spans="1:8" x14ac:dyDescent="0.25">
      <c r="A526" s="205"/>
      <c r="B526" s="83" t="s">
        <v>134</v>
      </c>
      <c r="C526" s="47" t="s">
        <v>18</v>
      </c>
      <c r="D526" s="37">
        <v>6</v>
      </c>
      <c r="E526" s="38"/>
      <c r="F526" s="178"/>
      <c r="G526" s="36"/>
      <c r="H526" s="33"/>
    </row>
    <row r="527" spans="1:8" ht="31.5" x14ac:dyDescent="0.25">
      <c r="A527" s="205">
        <f>A525+1</f>
        <v>866</v>
      </c>
      <c r="B527" s="82" t="s">
        <v>146</v>
      </c>
      <c r="C527" s="47"/>
      <c r="E527" s="38"/>
      <c r="F527" s="178"/>
      <c r="G527" s="36"/>
      <c r="H527" s="33"/>
    </row>
    <row r="528" spans="1:8" x14ac:dyDescent="0.25">
      <c r="A528" s="205"/>
      <c r="B528" s="39" t="s">
        <v>134</v>
      </c>
      <c r="C528" s="47" t="s">
        <v>18</v>
      </c>
      <c r="D528" s="37">
        <v>24</v>
      </c>
      <c r="E528" s="38"/>
      <c r="F528" s="178"/>
      <c r="G528" s="36"/>
      <c r="H528" s="33"/>
    </row>
    <row r="529" spans="1:8" x14ac:dyDescent="0.25">
      <c r="A529" s="205">
        <f>A527+1</f>
        <v>867</v>
      </c>
      <c r="B529" s="45" t="s">
        <v>295</v>
      </c>
      <c r="C529" s="47"/>
      <c r="E529" s="38"/>
      <c r="F529" s="178"/>
      <c r="G529" s="36"/>
      <c r="H529" s="33"/>
    </row>
    <row r="530" spans="1:8" x14ac:dyDescent="0.25">
      <c r="A530" s="205"/>
      <c r="B530" s="57" t="s">
        <v>15</v>
      </c>
      <c r="C530" s="58" t="s">
        <v>16</v>
      </c>
      <c r="D530" s="37">
        <v>42</v>
      </c>
      <c r="E530" s="38"/>
      <c r="F530" s="178"/>
      <c r="G530" s="36"/>
      <c r="H530" s="33"/>
    </row>
    <row r="531" spans="1:8" x14ac:dyDescent="0.25">
      <c r="A531" s="205">
        <f>A529+1</f>
        <v>868</v>
      </c>
      <c r="B531" s="45" t="s">
        <v>147</v>
      </c>
      <c r="C531" s="47"/>
      <c r="E531" s="38"/>
      <c r="F531" s="178"/>
      <c r="G531" s="36"/>
      <c r="H531" s="33"/>
    </row>
    <row r="532" spans="1:8" x14ac:dyDescent="0.25">
      <c r="A532" s="205"/>
      <c r="B532" s="39" t="s">
        <v>148</v>
      </c>
      <c r="C532" s="47" t="s">
        <v>140</v>
      </c>
      <c r="D532" s="37">
        <v>1</v>
      </c>
      <c r="E532" s="38"/>
      <c r="F532" s="178"/>
      <c r="G532" s="36"/>
      <c r="H532" s="33"/>
    </row>
    <row r="533" spans="1:8" x14ac:dyDescent="0.25">
      <c r="A533" s="157"/>
      <c r="B533" s="84" t="s">
        <v>24</v>
      </c>
      <c r="C533" s="47"/>
      <c r="E533" s="38"/>
      <c r="F533" s="178"/>
      <c r="G533" s="36"/>
      <c r="H533" s="33"/>
    </row>
    <row r="534" spans="1:8" x14ac:dyDescent="0.25">
      <c r="A534" s="155"/>
      <c r="B534" s="85" t="s">
        <v>149</v>
      </c>
      <c r="C534" s="47"/>
      <c r="E534" s="38"/>
      <c r="F534" s="178"/>
      <c r="G534" s="36"/>
      <c r="H534" s="33"/>
    </row>
    <row r="535" spans="1:8" x14ac:dyDescent="0.25">
      <c r="A535" s="205">
        <f>A531+1</f>
        <v>869</v>
      </c>
      <c r="B535" s="45" t="s">
        <v>150</v>
      </c>
      <c r="C535" s="47"/>
      <c r="E535" s="38"/>
      <c r="F535" s="178"/>
      <c r="G535" s="36"/>
      <c r="H535" s="33"/>
    </row>
    <row r="536" spans="1:8" x14ac:dyDescent="0.25">
      <c r="A536" s="205"/>
      <c r="B536" s="39" t="s">
        <v>102</v>
      </c>
      <c r="C536" s="47" t="s">
        <v>16</v>
      </c>
      <c r="D536" s="37">
        <v>375</v>
      </c>
      <c r="E536" s="38"/>
      <c r="F536" s="178"/>
      <c r="G536" s="36"/>
      <c r="H536" s="33"/>
    </row>
    <row r="537" spans="1:8" x14ac:dyDescent="0.25">
      <c r="A537" s="205">
        <f>A535+1</f>
        <v>870</v>
      </c>
      <c r="B537" s="45" t="s">
        <v>151</v>
      </c>
      <c r="C537" s="47"/>
      <c r="E537" s="38"/>
      <c r="F537" s="178"/>
      <c r="G537" s="36"/>
      <c r="H537" s="33"/>
    </row>
    <row r="538" spans="1:8" x14ac:dyDescent="0.25">
      <c r="A538" s="205"/>
      <c r="B538" s="39" t="s">
        <v>102</v>
      </c>
      <c r="C538" s="47" t="s">
        <v>16</v>
      </c>
      <c r="D538" s="37">
        <v>1065</v>
      </c>
      <c r="E538" s="38"/>
      <c r="F538" s="178"/>
      <c r="G538" s="36"/>
      <c r="H538" s="33"/>
    </row>
    <row r="539" spans="1:8" x14ac:dyDescent="0.25">
      <c r="A539" s="205">
        <f>A537+1</f>
        <v>871</v>
      </c>
      <c r="B539" s="45" t="s">
        <v>152</v>
      </c>
      <c r="C539" s="47"/>
      <c r="E539" s="38"/>
      <c r="F539" s="178"/>
      <c r="G539" s="36"/>
      <c r="H539" s="33"/>
    </row>
    <row r="540" spans="1:8" x14ac:dyDescent="0.25">
      <c r="A540" s="205"/>
      <c r="B540" s="39" t="s">
        <v>36</v>
      </c>
      <c r="C540" s="47" t="s">
        <v>5</v>
      </c>
      <c r="D540" s="37">
        <v>60</v>
      </c>
      <c r="E540" s="38"/>
      <c r="F540" s="178"/>
      <c r="G540" s="36"/>
      <c r="H540" s="33"/>
    </row>
    <row r="541" spans="1:8" x14ac:dyDescent="0.25">
      <c r="A541" s="205">
        <f>A539+1</f>
        <v>872</v>
      </c>
      <c r="B541" s="45" t="s">
        <v>153</v>
      </c>
      <c r="C541" s="47"/>
      <c r="E541" s="38"/>
      <c r="F541" s="178"/>
      <c r="G541" s="36"/>
      <c r="H541" s="33"/>
    </row>
    <row r="542" spans="1:8" x14ac:dyDescent="0.25">
      <c r="A542" s="205"/>
      <c r="B542" s="39" t="s">
        <v>132</v>
      </c>
      <c r="C542" s="47" t="s">
        <v>18</v>
      </c>
      <c r="D542" s="37">
        <v>5</v>
      </c>
      <c r="E542" s="38"/>
      <c r="F542" s="178"/>
      <c r="G542" s="36"/>
      <c r="H542" s="33"/>
    </row>
    <row r="543" spans="1:8" x14ac:dyDescent="0.25">
      <c r="A543" s="206">
        <f>+A541+1</f>
        <v>873</v>
      </c>
      <c r="B543" s="45" t="s">
        <v>154</v>
      </c>
      <c r="C543" s="47"/>
      <c r="E543" s="38"/>
      <c r="F543" s="178"/>
      <c r="G543" s="36"/>
      <c r="H543" s="33"/>
    </row>
    <row r="544" spans="1:8" x14ac:dyDescent="0.25">
      <c r="A544" s="207"/>
      <c r="B544" s="39" t="s">
        <v>139</v>
      </c>
      <c r="C544" s="47" t="s">
        <v>140</v>
      </c>
      <c r="D544" s="37">
        <v>1</v>
      </c>
      <c r="E544" s="38"/>
      <c r="F544" s="178"/>
      <c r="G544" s="36"/>
      <c r="H544" s="33"/>
    </row>
    <row r="545" spans="1:8" x14ac:dyDescent="0.25">
      <c r="A545" s="206">
        <f>+A543+1</f>
        <v>874</v>
      </c>
      <c r="B545" s="45" t="s">
        <v>893</v>
      </c>
      <c r="C545" s="47"/>
      <c r="E545" s="38"/>
      <c r="F545" s="178"/>
      <c r="G545" s="36"/>
      <c r="H545" s="33"/>
    </row>
    <row r="546" spans="1:8" x14ac:dyDescent="0.25">
      <c r="A546" s="207"/>
      <c r="B546" s="39" t="s">
        <v>139</v>
      </c>
      <c r="C546" s="47" t="s">
        <v>140</v>
      </c>
      <c r="D546" s="37">
        <v>1</v>
      </c>
      <c r="E546" s="38"/>
      <c r="F546" s="178"/>
      <c r="G546" s="36"/>
      <c r="H546" s="33"/>
    </row>
    <row r="547" spans="1:8" x14ac:dyDescent="0.25">
      <c r="A547" s="206">
        <f>+A545+1</f>
        <v>875</v>
      </c>
      <c r="B547" s="45" t="s">
        <v>894</v>
      </c>
      <c r="C547" s="47"/>
      <c r="E547" s="38"/>
      <c r="F547" s="178"/>
      <c r="G547" s="36"/>
      <c r="H547" s="33"/>
    </row>
    <row r="548" spans="1:8" x14ac:dyDescent="0.25">
      <c r="A548" s="207"/>
      <c r="B548" s="39" t="s">
        <v>139</v>
      </c>
      <c r="C548" s="47" t="s">
        <v>140</v>
      </c>
      <c r="D548" s="37">
        <v>1</v>
      </c>
      <c r="E548" s="38"/>
      <c r="F548" s="178"/>
      <c r="G548" s="36"/>
      <c r="H548" s="33"/>
    </row>
    <row r="549" spans="1:8" x14ac:dyDescent="0.25">
      <c r="A549" s="206">
        <f>+A547+1</f>
        <v>876</v>
      </c>
      <c r="B549" s="45" t="s">
        <v>895</v>
      </c>
      <c r="C549" s="47"/>
      <c r="E549" s="38"/>
      <c r="F549" s="178"/>
      <c r="G549" s="36"/>
      <c r="H549" s="33"/>
    </row>
    <row r="550" spans="1:8" x14ac:dyDescent="0.25">
      <c r="A550" s="207"/>
      <c r="B550" s="39" t="s">
        <v>139</v>
      </c>
      <c r="C550" s="47" t="s">
        <v>140</v>
      </c>
      <c r="D550" s="37">
        <v>1</v>
      </c>
      <c r="E550" s="38"/>
      <c r="F550" s="178"/>
      <c r="G550" s="36"/>
      <c r="H550" s="33"/>
    </row>
    <row r="551" spans="1:8" ht="31.5" x14ac:dyDescent="0.25">
      <c r="A551" s="206">
        <f>+A549+1</f>
        <v>877</v>
      </c>
      <c r="B551" s="45" t="s">
        <v>294</v>
      </c>
      <c r="C551" s="47"/>
      <c r="E551" s="38"/>
      <c r="F551" s="178"/>
      <c r="G551" s="36"/>
      <c r="H551" s="33"/>
    </row>
    <row r="552" spans="1:8" x14ac:dyDescent="0.25">
      <c r="A552" s="207"/>
      <c r="B552" s="39" t="s">
        <v>110</v>
      </c>
      <c r="C552" s="47" t="s">
        <v>5</v>
      </c>
      <c r="D552" s="37">
        <v>2460</v>
      </c>
      <c r="E552" s="38"/>
      <c r="F552" s="178"/>
      <c r="G552" s="36"/>
      <c r="H552" s="33"/>
    </row>
    <row r="553" spans="1:8" x14ac:dyDescent="0.25">
      <c r="A553" s="206">
        <f>+A551+1</f>
        <v>878</v>
      </c>
      <c r="B553" s="45" t="s">
        <v>164</v>
      </c>
      <c r="C553" s="47"/>
      <c r="E553" s="38"/>
      <c r="F553" s="178"/>
      <c r="G553" s="36"/>
      <c r="H553" s="33"/>
    </row>
    <row r="554" spans="1:8" x14ac:dyDescent="0.25">
      <c r="A554" s="207"/>
      <c r="B554" s="39" t="s">
        <v>110</v>
      </c>
      <c r="C554" s="47" t="s">
        <v>5</v>
      </c>
      <c r="D554" s="37">
        <v>7465</v>
      </c>
      <c r="E554" s="38"/>
      <c r="F554" s="178"/>
      <c r="G554" s="36"/>
      <c r="H554" s="33"/>
    </row>
    <row r="555" spans="1:8" x14ac:dyDescent="0.25">
      <c r="A555" s="206">
        <f>+A553+1</f>
        <v>879</v>
      </c>
      <c r="B555" s="45" t="s">
        <v>156</v>
      </c>
      <c r="C555" s="47"/>
      <c r="E555" s="38"/>
      <c r="F555" s="178"/>
      <c r="G555" s="36"/>
      <c r="H555" s="33"/>
    </row>
    <row r="556" spans="1:8" x14ac:dyDescent="0.25">
      <c r="A556" s="207"/>
      <c r="B556" s="39" t="s">
        <v>157</v>
      </c>
      <c r="C556" s="47" t="s">
        <v>18</v>
      </c>
      <c r="D556" s="37">
        <v>1</v>
      </c>
      <c r="E556" s="38"/>
      <c r="F556" s="178"/>
      <c r="G556" s="36"/>
      <c r="H556" s="33"/>
    </row>
    <row r="557" spans="1:8" x14ac:dyDescent="0.25">
      <c r="A557" s="206">
        <f>+A555+1</f>
        <v>880</v>
      </c>
      <c r="B557" s="45" t="s">
        <v>158</v>
      </c>
      <c r="C557" s="47"/>
      <c r="E557" s="38"/>
      <c r="F557" s="178"/>
      <c r="G557" s="36"/>
      <c r="H557" s="33"/>
    </row>
    <row r="558" spans="1:8" x14ac:dyDescent="0.25">
      <c r="A558" s="207"/>
      <c r="B558" s="39" t="s">
        <v>157</v>
      </c>
      <c r="C558" s="47" t="s">
        <v>18</v>
      </c>
      <c r="D558" s="37">
        <v>1</v>
      </c>
      <c r="E558" s="38"/>
      <c r="F558" s="178"/>
      <c r="G558" s="36"/>
      <c r="H558" s="33"/>
    </row>
    <row r="559" spans="1:8" x14ac:dyDescent="0.25">
      <c r="A559" s="206">
        <f>+A557+1</f>
        <v>881</v>
      </c>
      <c r="B559" s="45" t="s">
        <v>159</v>
      </c>
      <c r="C559" s="47"/>
      <c r="E559" s="38"/>
      <c r="F559" s="178"/>
      <c r="G559" s="36"/>
      <c r="H559" s="33"/>
    </row>
    <row r="560" spans="1:8" x14ac:dyDescent="0.25">
      <c r="A560" s="207"/>
      <c r="B560" s="39" t="s">
        <v>157</v>
      </c>
      <c r="C560" s="47" t="s">
        <v>18</v>
      </c>
      <c r="D560" s="37">
        <v>1</v>
      </c>
      <c r="E560" s="38"/>
      <c r="F560" s="178"/>
      <c r="G560" s="36"/>
      <c r="H560" s="33"/>
    </row>
    <row r="561" spans="1:111" x14ac:dyDescent="0.25">
      <c r="A561" s="206">
        <f>+A559+1</f>
        <v>882</v>
      </c>
      <c r="B561" s="45" t="s">
        <v>165</v>
      </c>
      <c r="C561" s="47"/>
      <c r="E561" s="38"/>
      <c r="F561" s="178"/>
      <c r="G561" s="36"/>
      <c r="H561" s="33"/>
      <c r="I561" s="33"/>
    </row>
    <row r="562" spans="1:111" x14ac:dyDescent="0.25">
      <c r="A562" s="207"/>
      <c r="B562" s="39" t="s">
        <v>157</v>
      </c>
      <c r="C562" s="47" t="s">
        <v>18</v>
      </c>
      <c r="D562" s="37">
        <v>1</v>
      </c>
      <c r="E562" s="38"/>
      <c r="F562" s="178"/>
      <c r="G562" s="36"/>
      <c r="H562" s="33"/>
    </row>
    <row r="563" spans="1:111" x14ac:dyDescent="0.25">
      <c r="A563" s="206">
        <f>+A561+1</f>
        <v>883</v>
      </c>
      <c r="B563" s="45" t="s">
        <v>831</v>
      </c>
      <c r="C563" s="47"/>
      <c r="E563" s="38"/>
      <c r="F563" s="178"/>
      <c r="G563" s="36"/>
      <c r="H563" s="33"/>
    </row>
    <row r="564" spans="1:111" ht="17.25" thickBot="1" x14ac:dyDescent="0.3">
      <c r="A564" s="207"/>
      <c r="B564" s="39" t="s">
        <v>926</v>
      </c>
      <c r="C564" s="47" t="s">
        <v>925</v>
      </c>
      <c r="D564" s="37">
        <v>1070</v>
      </c>
      <c r="E564" s="38"/>
      <c r="F564" s="178"/>
      <c r="G564" s="36"/>
      <c r="H564" s="33"/>
    </row>
    <row r="565" spans="1:111" s="34" customFormat="1" ht="17.25" thickBot="1" x14ac:dyDescent="0.3">
      <c r="A565" s="202" t="s">
        <v>853</v>
      </c>
      <c r="B565" s="203" t="s">
        <v>160</v>
      </c>
      <c r="C565" s="203"/>
      <c r="D565" s="203"/>
      <c r="E565" s="54"/>
      <c r="F565" s="179"/>
      <c r="G565" s="36"/>
      <c r="H565" s="33"/>
    </row>
    <row r="566" spans="1:111" x14ac:dyDescent="0.25">
      <c r="A566" s="154"/>
      <c r="B566" s="72" t="s">
        <v>854</v>
      </c>
      <c r="C566" s="73"/>
      <c r="D566" s="74"/>
      <c r="E566" s="75"/>
      <c r="F566" s="186"/>
      <c r="G566" s="36"/>
      <c r="H566" s="33"/>
    </row>
    <row r="567" spans="1:111" ht="33" x14ac:dyDescent="0.25">
      <c r="A567" s="158"/>
      <c r="B567" s="86" t="s">
        <v>860</v>
      </c>
      <c r="C567" s="87"/>
      <c r="D567" s="88"/>
      <c r="E567" s="89"/>
      <c r="F567" s="186"/>
      <c r="G567" s="36"/>
      <c r="H567" s="33"/>
    </row>
    <row r="568" spans="1:111" s="34" customFormat="1" x14ac:dyDescent="0.25">
      <c r="A568" s="159"/>
      <c r="B568" s="90" t="s">
        <v>167</v>
      </c>
      <c r="C568" s="91"/>
      <c r="D568" s="92">
        <v>0</v>
      </c>
      <c r="E568" s="93"/>
      <c r="F568" s="187"/>
      <c r="G568" s="36"/>
      <c r="H568" s="33"/>
    </row>
    <row r="569" spans="1:111" s="34" customFormat="1" x14ac:dyDescent="0.25">
      <c r="A569" s="9">
        <v>901</v>
      </c>
      <c r="B569" s="44" t="s">
        <v>168</v>
      </c>
      <c r="C569" s="94"/>
      <c r="D569" s="92">
        <v>0</v>
      </c>
      <c r="E569" s="32"/>
      <c r="F569" s="187"/>
      <c r="G569" s="36"/>
      <c r="H569" s="33"/>
      <c r="I569" s="95"/>
      <c r="J569" s="95"/>
      <c r="K569" s="95"/>
      <c r="L569" s="95"/>
      <c r="M569" s="95"/>
      <c r="N569" s="95"/>
      <c r="O569" s="95"/>
      <c r="P569" s="95"/>
      <c r="Q569" s="95"/>
      <c r="R569" s="95"/>
      <c r="S569" s="95"/>
      <c r="T569" s="95"/>
      <c r="U569" s="95"/>
      <c r="V569" s="95"/>
      <c r="W569" s="95"/>
      <c r="X569" s="95"/>
      <c r="Y569" s="95"/>
      <c r="Z569" s="95"/>
      <c r="AA569" s="95"/>
      <c r="AB569" s="95"/>
      <c r="AC569" s="95"/>
      <c r="AD569" s="95"/>
      <c r="AE569" s="95"/>
      <c r="AF569" s="95"/>
      <c r="AG569" s="95"/>
      <c r="AH569" s="95"/>
      <c r="AI569" s="95"/>
      <c r="AJ569" s="95"/>
      <c r="AK569" s="95"/>
      <c r="AL569" s="95"/>
      <c r="AM569" s="95"/>
      <c r="AN569" s="95"/>
      <c r="AO569" s="95"/>
      <c r="AP569" s="95"/>
      <c r="AQ569" s="95"/>
      <c r="AR569" s="95"/>
      <c r="AS569" s="95"/>
      <c r="AT569" s="95"/>
      <c r="AU569" s="95"/>
      <c r="AV569" s="95"/>
      <c r="AW569" s="95"/>
      <c r="AX569" s="95"/>
      <c r="AY569" s="95"/>
      <c r="AZ569" s="95"/>
      <c r="BA569" s="95"/>
      <c r="BB569" s="95"/>
      <c r="BC569" s="95"/>
      <c r="BD569" s="95"/>
      <c r="BE569" s="95"/>
      <c r="BF569" s="95"/>
      <c r="BG569" s="95"/>
      <c r="BH569" s="95"/>
      <c r="BI569" s="95"/>
      <c r="BJ569" s="95"/>
      <c r="BK569" s="95"/>
      <c r="BL569" s="95"/>
      <c r="BM569" s="95"/>
      <c r="BN569" s="95"/>
      <c r="BO569" s="95"/>
      <c r="BP569" s="95"/>
      <c r="BQ569" s="95"/>
      <c r="BR569" s="95"/>
      <c r="BS569" s="95"/>
      <c r="BT569" s="95"/>
      <c r="BU569" s="95"/>
      <c r="BV569" s="95"/>
      <c r="BW569" s="95"/>
      <c r="BX569" s="95"/>
      <c r="BY569" s="95"/>
      <c r="BZ569" s="95"/>
      <c r="CA569" s="95"/>
      <c r="CB569" s="95"/>
      <c r="CC569" s="95"/>
      <c r="CD569" s="95"/>
      <c r="CE569" s="95"/>
      <c r="CF569" s="95"/>
      <c r="CG569" s="95"/>
      <c r="CH569" s="95"/>
      <c r="CI569" s="95"/>
      <c r="CJ569" s="95"/>
      <c r="CK569" s="95"/>
      <c r="CL569" s="95"/>
      <c r="CM569" s="95"/>
      <c r="CN569" s="95"/>
      <c r="CO569" s="95"/>
      <c r="CP569" s="95"/>
      <c r="CQ569" s="95"/>
      <c r="CR569" s="95"/>
      <c r="CS569" s="95"/>
      <c r="CT569" s="95"/>
      <c r="CU569" s="95"/>
      <c r="CV569" s="95"/>
      <c r="CW569" s="95"/>
      <c r="CX569" s="95"/>
      <c r="CY569" s="95"/>
      <c r="CZ569" s="95"/>
      <c r="DA569" s="95"/>
      <c r="DB569" s="95"/>
      <c r="DC569" s="95"/>
      <c r="DD569" s="95"/>
      <c r="DE569" s="95"/>
      <c r="DF569" s="95"/>
      <c r="DG569" s="95"/>
    </row>
    <row r="570" spans="1:111" s="34" customFormat="1" x14ac:dyDescent="0.25">
      <c r="A570" s="9"/>
      <c r="B570" s="39" t="s">
        <v>139</v>
      </c>
      <c r="C570" s="47" t="s">
        <v>140</v>
      </c>
      <c r="D570" s="92">
        <v>1</v>
      </c>
      <c r="E570" s="32"/>
      <c r="F570" s="187"/>
      <c r="G570" s="36"/>
      <c r="H570" s="33"/>
      <c r="I570" s="95"/>
      <c r="J570" s="95"/>
      <c r="K570" s="95"/>
      <c r="L570" s="95"/>
      <c r="M570" s="95"/>
      <c r="N570" s="95"/>
      <c r="O570" s="95"/>
      <c r="P570" s="95"/>
      <c r="Q570" s="95"/>
      <c r="R570" s="95"/>
      <c r="S570" s="95"/>
      <c r="T570" s="95"/>
      <c r="U570" s="95"/>
      <c r="V570" s="95"/>
      <c r="W570" s="95"/>
      <c r="X570" s="95"/>
      <c r="Y570" s="95"/>
      <c r="Z570" s="95"/>
      <c r="AA570" s="95"/>
      <c r="AB570" s="95"/>
      <c r="AC570" s="95"/>
      <c r="AD570" s="95"/>
      <c r="AE570" s="95"/>
      <c r="AF570" s="95"/>
      <c r="AG570" s="95"/>
      <c r="AH570" s="95"/>
      <c r="AI570" s="95"/>
      <c r="AJ570" s="95"/>
      <c r="AK570" s="95"/>
      <c r="AL570" s="95"/>
      <c r="AM570" s="95"/>
      <c r="AN570" s="95"/>
      <c r="AO570" s="95"/>
      <c r="AP570" s="95"/>
      <c r="AQ570" s="95"/>
      <c r="AR570" s="95"/>
      <c r="AS570" s="95"/>
      <c r="AT570" s="95"/>
      <c r="AU570" s="95"/>
      <c r="AV570" s="95"/>
      <c r="AW570" s="95"/>
      <c r="AX570" s="95"/>
      <c r="AY570" s="95"/>
      <c r="AZ570" s="95"/>
      <c r="BA570" s="95"/>
      <c r="BB570" s="95"/>
      <c r="BC570" s="95"/>
      <c r="BD570" s="95"/>
      <c r="BE570" s="95"/>
      <c r="BF570" s="95"/>
      <c r="BG570" s="95"/>
      <c r="BH570" s="95"/>
      <c r="BI570" s="95"/>
      <c r="BJ570" s="95"/>
      <c r="BK570" s="95"/>
      <c r="BL570" s="95"/>
      <c r="BM570" s="95"/>
      <c r="BN570" s="95"/>
      <c r="BO570" s="95"/>
      <c r="BP570" s="95"/>
      <c r="BQ570" s="95"/>
      <c r="BR570" s="95"/>
      <c r="BS570" s="95"/>
      <c r="BT570" s="95"/>
      <c r="BU570" s="95"/>
      <c r="BV570" s="95"/>
      <c r="BW570" s="95"/>
      <c r="BX570" s="95"/>
      <c r="BY570" s="95"/>
      <c r="BZ570" s="95"/>
      <c r="CA570" s="95"/>
      <c r="CB570" s="95"/>
      <c r="CC570" s="95"/>
      <c r="CD570" s="95"/>
      <c r="CE570" s="95"/>
      <c r="CF570" s="95"/>
      <c r="CG570" s="95"/>
      <c r="CH570" s="95"/>
      <c r="CI570" s="95"/>
      <c r="CJ570" s="95"/>
      <c r="CK570" s="95"/>
      <c r="CL570" s="95"/>
      <c r="CM570" s="95"/>
      <c r="CN570" s="95"/>
      <c r="CO570" s="95"/>
      <c r="CP570" s="95"/>
      <c r="CQ570" s="95"/>
      <c r="CR570" s="95"/>
      <c r="CS570" s="95"/>
      <c r="CT570" s="95"/>
      <c r="CU570" s="95"/>
      <c r="CV570" s="95"/>
      <c r="CW570" s="95"/>
      <c r="CX570" s="95"/>
      <c r="CY570" s="95"/>
      <c r="CZ570" s="95"/>
      <c r="DA570" s="95"/>
      <c r="DB570" s="95"/>
      <c r="DC570" s="95"/>
      <c r="DD570" s="95"/>
      <c r="DE570" s="95"/>
      <c r="DF570" s="95"/>
      <c r="DG570" s="95"/>
    </row>
    <row r="571" spans="1:111" s="34" customFormat="1" ht="31.5" x14ac:dyDescent="0.25">
      <c r="A571" s="9">
        <f>A569+1</f>
        <v>902</v>
      </c>
      <c r="B571" s="44" t="s">
        <v>169</v>
      </c>
      <c r="C571" s="94"/>
      <c r="D571" s="92">
        <v>0</v>
      </c>
      <c r="E571" s="32"/>
      <c r="F571" s="187"/>
      <c r="G571" s="36"/>
      <c r="H571" s="33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  <c r="CS571" s="1"/>
      <c r="CT571" s="1"/>
      <c r="CU571" s="1"/>
      <c r="CV571" s="1"/>
      <c r="CW571" s="1"/>
      <c r="CX571" s="1"/>
      <c r="CY571" s="1"/>
      <c r="CZ571" s="1"/>
      <c r="DA571" s="1"/>
      <c r="DB571" s="1"/>
      <c r="DC571" s="1"/>
      <c r="DD571" s="1"/>
      <c r="DE571" s="1"/>
      <c r="DF571" s="1"/>
      <c r="DG571" s="1"/>
    </row>
    <row r="572" spans="1:111" s="34" customFormat="1" x14ac:dyDescent="0.25">
      <c r="A572" s="9"/>
      <c r="B572" s="39" t="s">
        <v>102</v>
      </c>
      <c r="C572" s="47" t="s">
        <v>16</v>
      </c>
      <c r="D572" s="92">
        <v>770</v>
      </c>
      <c r="E572" s="32"/>
      <c r="F572" s="187"/>
      <c r="G572" s="36"/>
      <c r="H572" s="33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  <c r="CS572" s="1"/>
      <c r="CT572" s="1"/>
      <c r="CU572" s="1"/>
      <c r="CV572" s="1"/>
      <c r="CW572" s="1"/>
      <c r="CX572" s="1"/>
      <c r="CY572" s="1"/>
      <c r="CZ572" s="1"/>
      <c r="DA572" s="1"/>
      <c r="DB572" s="1"/>
      <c r="DC572" s="1"/>
      <c r="DD572" s="1"/>
      <c r="DE572" s="1"/>
      <c r="DF572" s="1"/>
      <c r="DG572" s="1"/>
    </row>
    <row r="573" spans="1:111" s="34" customFormat="1" ht="31.5" x14ac:dyDescent="0.25">
      <c r="A573" s="9">
        <f>A571+1</f>
        <v>903</v>
      </c>
      <c r="B573" s="44" t="s">
        <v>170</v>
      </c>
      <c r="C573" s="94"/>
      <c r="D573" s="92">
        <v>0</v>
      </c>
      <c r="E573" s="32"/>
      <c r="F573" s="187"/>
      <c r="G573" s="36"/>
      <c r="H573" s="33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  <c r="CS573" s="1"/>
      <c r="CT573" s="1"/>
      <c r="CU573" s="1"/>
      <c r="CV573" s="1"/>
      <c r="CW573" s="1"/>
      <c r="CX573" s="1"/>
      <c r="CY573" s="1"/>
      <c r="CZ573" s="1"/>
      <c r="DA573" s="1"/>
      <c r="DB573" s="1"/>
      <c r="DC573" s="1"/>
      <c r="DD573" s="1"/>
      <c r="DE573" s="1"/>
      <c r="DF573" s="1"/>
      <c r="DG573" s="1"/>
    </row>
    <row r="574" spans="1:111" s="34" customFormat="1" x14ac:dyDescent="0.25">
      <c r="A574" s="9"/>
      <c r="B574" s="39" t="s">
        <v>102</v>
      </c>
      <c r="C574" s="47" t="s">
        <v>16</v>
      </c>
      <c r="D574" s="92">
        <v>175</v>
      </c>
      <c r="E574" s="32"/>
      <c r="F574" s="187"/>
      <c r="G574" s="36"/>
      <c r="H574" s="33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  <c r="CS574" s="1"/>
      <c r="CT574" s="1"/>
      <c r="CU574" s="1"/>
      <c r="CV574" s="1"/>
      <c r="CW574" s="1"/>
      <c r="CX574" s="1"/>
      <c r="CY574" s="1"/>
      <c r="CZ574" s="1"/>
      <c r="DA574" s="1"/>
      <c r="DB574" s="1"/>
      <c r="DC574" s="1"/>
      <c r="DD574" s="1"/>
      <c r="DE574" s="1"/>
      <c r="DF574" s="1"/>
      <c r="DG574" s="1"/>
    </row>
    <row r="575" spans="1:111" s="34" customFormat="1" ht="31.5" x14ac:dyDescent="0.25">
      <c r="A575" s="9">
        <f>A573+1</f>
        <v>904</v>
      </c>
      <c r="B575" s="44" t="s">
        <v>171</v>
      </c>
      <c r="C575" s="94"/>
      <c r="D575" s="92">
        <v>0</v>
      </c>
      <c r="E575" s="32"/>
      <c r="F575" s="187"/>
      <c r="G575" s="36"/>
      <c r="H575" s="33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  <c r="CS575" s="1"/>
      <c r="CT575" s="1"/>
      <c r="CU575" s="1"/>
      <c r="CV575" s="1"/>
      <c r="CW575" s="1"/>
      <c r="CX575" s="1"/>
      <c r="CY575" s="1"/>
      <c r="CZ575" s="1"/>
      <c r="DA575" s="1"/>
      <c r="DB575" s="1"/>
      <c r="DC575" s="1"/>
      <c r="DD575" s="1"/>
      <c r="DE575" s="1"/>
      <c r="DF575" s="1"/>
      <c r="DG575" s="1"/>
    </row>
    <row r="576" spans="1:111" s="34" customFormat="1" x14ac:dyDescent="0.25">
      <c r="A576" s="9"/>
      <c r="B576" s="39" t="s">
        <v>102</v>
      </c>
      <c r="C576" s="47" t="s">
        <v>16</v>
      </c>
      <c r="D576" s="92">
        <v>355</v>
      </c>
      <c r="E576" s="32"/>
      <c r="F576" s="187"/>
      <c r="G576" s="36"/>
      <c r="H576" s="33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  <c r="CS576" s="1"/>
      <c r="CT576" s="1"/>
      <c r="CU576" s="1"/>
      <c r="CV576" s="1"/>
      <c r="CW576" s="1"/>
      <c r="CX576" s="1"/>
      <c r="CY576" s="1"/>
      <c r="CZ576" s="1"/>
      <c r="DA576" s="1"/>
      <c r="DB576" s="1"/>
      <c r="DC576" s="1"/>
      <c r="DD576" s="1"/>
      <c r="DE576" s="1"/>
      <c r="DF576" s="1"/>
      <c r="DG576" s="1"/>
    </row>
    <row r="577" spans="1:111" s="34" customFormat="1" ht="31.5" x14ac:dyDescent="0.25">
      <c r="A577" s="9">
        <f>A575+1</f>
        <v>905</v>
      </c>
      <c r="B577" s="44" t="s">
        <v>172</v>
      </c>
      <c r="C577" s="94"/>
      <c r="D577" s="92">
        <v>0</v>
      </c>
      <c r="E577" s="32"/>
      <c r="F577" s="187"/>
      <c r="G577" s="36"/>
      <c r="H577" s="33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  <c r="CS577" s="1"/>
      <c r="CT577" s="1"/>
      <c r="CU577" s="1"/>
      <c r="CV577" s="1"/>
      <c r="CW577" s="1"/>
      <c r="CX577" s="1"/>
      <c r="CY577" s="1"/>
      <c r="CZ577" s="1"/>
      <c r="DA577" s="1"/>
      <c r="DB577" s="1"/>
      <c r="DC577" s="1"/>
      <c r="DD577" s="1"/>
      <c r="DE577" s="1"/>
      <c r="DF577" s="1"/>
      <c r="DG577" s="1"/>
    </row>
    <row r="578" spans="1:111" s="34" customFormat="1" x14ac:dyDescent="0.25">
      <c r="A578" s="9"/>
      <c r="B578" s="39" t="s">
        <v>102</v>
      </c>
      <c r="C578" s="47" t="s">
        <v>16</v>
      </c>
      <c r="D578" s="92">
        <v>1150</v>
      </c>
      <c r="E578" s="32"/>
      <c r="F578" s="187"/>
      <c r="G578" s="36"/>
      <c r="H578" s="33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  <c r="CS578" s="1"/>
      <c r="CT578" s="1"/>
      <c r="CU578" s="1"/>
      <c r="CV578" s="1"/>
      <c r="CW578" s="1"/>
      <c r="CX578" s="1"/>
      <c r="CY578" s="1"/>
      <c r="CZ578" s="1"/>
      <c r="DA578" s="1"/>
      <c r="DB578" s="1"/>
      <c r="DC578" s="1"/>
      <c r="DD578" s="1"/>
      <c r="DE578" s="1"/>
      <c r="DF578" s="1"/>
      <c r="DG578" s="1"/>
    </row>
    <row r="579" spans="1:111" s="34" customFormat="1" ht="31.5" x14ac:dyDescent="0.25">
      <c r="A579" s="9">
        <f>A577+1</f>
        <v>906</v>
      </c>
      <c r="B579" s="44" t="s">
        <v>173</v>
      </c>
      <c r="C579" s="94"/>
      <c r="D579" s="92">
        <v>0</v>
      </c>
      <c r="E579" s="32"/>
      <c r="F579" s="187"/>
      <c r="G579" s="36"/>
      <c r="H579" s="33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  <c r="CS579" s="1"/>
      <c r="CT579" s="1"/>
      <c r="CU579" s="1"/>
      <c r="CV579" s="1"/>
      <c r="CW579" s="1"/>
      <c r="CX579" s="1"/>
      <c r="CY579" s="1"/>
      <c r="CZ579" s="1"/>
      <c r="DA579" s="1"/>
      <c r="DB579" s="1"/>
      <c r="DC579" s="1"/>
      <c r="DD579" s="1"/>
      <c r="DE579" s="1"/>
      <c r="DF579" s="1"/>
      <c r="DG579" s="1"/>
    </row>
    <row r="580" spans="1:111" s="34" customFormat="1" x14ac:dyDescent="0.25">
      <c r="A580" s="9"/>
      <c r="B580" s="39" t="s">
        <v>102</v>
      </c>
      <c r="C580" s="47" t="s">
        <v>16</v>
      </c>
      <c r="D580" s="92">
        <v>225</v>
      </c>
      <c r="E580" s="32"/>
      <c r="F580" s="187"/>
      <c r="G580" s="36"/>
      <c r="H580" s="33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  <c r="CS580" s="1"/>
      <c r="CT580" s="1"/>
      <c r="CU580" s="1"/>
      <c r="CV580" s="1"/>
      <c r="CW580" s="1"/>
      <c r="CX580" s="1"/>
      <c r="CY580" s="1"/>
      <c r="CZ580" s="1"/>
      <c r="DA580" s="1"/>
      <c r="DB580" s="1"/>
      <c r="DC580" s="1"/>
      <c r="DD580" s="1"/>
      <c r="DE580" s="1"/>
      <c r="DF580" s="1"/>
      <c r="DG580" s="1"/>
    </row>
    <row r="581" spans="1:111" s="34" customFormat="1" ht="31.5" x14ac:dyDescent="0.25">
      <c r="A581" s="9">
        <f>A579+1</f>
        <v>907</v>
      </c>
      <c r="B581" s="44" t="s">
        <v>174</v>
      </c>
      <c r="C581" s="94"/>
      <c r="D581" s="92">
        <v>0</v>
      </c>
      <c r="E581" s="32"/>
      <c r="F581" s="187"/>
      <c r="G581" s="36"/>
      <c r="H581" s="33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  <c r="CS581" s="1"/>
      <c r="CT581" s="1"/>
      <c r="CU581" s="1"/>
      <c r="CV581" s="1"/>
      <c r="CW581" s="1"/>
      <c r="CX581" s="1"/>
      <c r="CY581" s="1"/>
      <c r="CZ581" s="1"/>
      <c r="DA581" s="1"/>
      <c r="DB581" s="1"/>
      <c r="DC581" s="1"/>
      <c r="DD581" s="1"/>
      <c r="DE581" s="1"/>
      <c r="DF581" s="1"/>
      <c r="DG581" s="1"/>
    </row>
    <row r="582" spans="1:111" s="34" customFormat="1" x14ac:dyDescent="0.25">
      <c r="A582" s="9"/>
      <c r="B582" s="39" t="s">
        <v>102</v>
      </c>
      <c r="C582" s="47" t="s">
        <v>16</v>
      </c>
      <c r="D582" s="92">
        <v>365</v>
      </c>
      <c r="E582" s="32"/>
      <c r="F582" s="187"/>
      <c r="G582" s="36"/>
      <c r="H582" s="33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  <c r="CS582" s="1"/>
      <c r="CT582" s="1"/>
      <c r="CU582" s="1"/>
      <c r="CV582" s="1"/>
      <c r="CW582" s="1"/>
      <c r="CX582" s="1"/>
      <c r="CY582" s="1"/>
      <c r="CZ582" s="1"/>
      <c r="DA582" s="1"/>
      <c r="DB582" s="1"/>
      <c r="DC582" s="1"/>
      <c r="DD582" s="1"/>
      <c r="DE582" s="1"/>
      <c r="DF582" s="1"/>
      <c r="DG582" s="1"/>
    </row>
    <row r="583" spans="1:111" s="34" customFormat="1" ht="31.5" x14ac:dyDescent="0.25">
      <c r="A583" s="9">
        <f>A581+1</f>
        <v>908</v>
      </c>
      <c r="B583" s="44" t="s">
        <v>175</v>
      </c>
      <c r="C583" s="94"/>
      <c r="D583" s="92">
        <v>0</v>
      </c>
      <c r="E583" s="32"/>
      <c r="F583" s="187"/>
      <c r="G583" s="36"/>
      <c r="H583" s="33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  <c r="CS583" s="1"/>
      <c r="CT583" s="1"/>
      <c r="CU583" s="1"/>
      <c r="CV583" s="1"/>
      <c r="CW583" s="1"/>
      <c r="CX583" s="1"/>
      <c r="CY583" s="1"/>
      <c r="CZ583" s="1"/>
      <c r="DA583" s="1"/>
      <c r="DB583" s="1"/>
      <c r="DC583" s="1"/>
      <c r="DD583" s="1"/>
      <c r="DE583" s="1"/>
      <c r="DF583" s="1"/>
      <c r="DG583" s="1"/>
    </row>
    <row r="584" spans="1:111" s="34" customFormat="1" x14ac:dyDescent="0.25">
      <c r="A584" s="9"/>
      <c r="B584" s="39" t="s">
        <v>102</v>
      </c>
      <c r="C584" s="47" t="s">
        <v>16</v>
      </c>
      <c r="D584" s="92">
        <v>80</v>
      </c>
      <c r="E584" s="32"/>
      <c r="F584" s="187"/>
      <c r="G584" s="36"/>
      <c r="H584" s="33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  <c r="CS584" s="1"/>
      <c r="CT584" s="1"/>
      <c r="CU584" s="1"/>
      <c r="CV584" s="1"/>
      <c r="CW584" s="1"/>
      <c r="CX584" s="1"/>
      <c r="CY584" s="1"/>
      <c r="CZ584" s="1"/>
      <c r="DA584" s="1"/>
      <c r="DB584" s="1"/>
      <c r="DC584" s="1"/>
      <c r="DD584" s="1"/>
      <c r="DE584" s="1"/>
      <c r="DF584" s="1"/>
      <c r="DG584" s="1"/>
    </row>
    <row r="585" spans="1:111" s="34" customFormat="1" ht="31.5" x14ac:dyDescent="0.25">
      <c r="A585" s="9">
        <f>A583+1</f>
        <v>909</v>
      </c>
      <c r="B585" s="44" t="s">
        <v>176</v>
      </c>
      <c r="C585" s="94"/>
      <c r="D585" s="92">
        <v>0</v>
      </c>
      <c r="E585" s="32"/>
      <c r="F585" s="187"/>
      <c r="G585" s="36"/>
      <c r="H585" s="33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  <c r="CS585" s="1"/>
      <c r="CT585" s="1"/>
      <c r="CU585" s="1"/>
      <c r="CV585" s="1"/>
      <c r="CW585" s="1"/>
      <c r="CX585" s="1"/>
      <c r="CY585" s="1"/>
      <c r="CZ585" s="1"/>
      <c r="DA585" s="1"/>
      <c r="DB585" s="1"/>
      <c r="DC585" s="1"/>
      <c r="DD585" s="1"/>
      <c r="DE585" s="1"/>
      <c r="DF585" s="1"/>
      <c r="DG585" s="1"/>
    </row>
    <row r="586" spans="1:111" s="34" customFormat="1" x14ac:dyDescent="0.25">
      <c r="A586" s="9"/>
      <c r="B586" s="39" t="s">
        <v>102</v>
      </c>
      <c r="C586" s="47" t="s">
        <v>16</v>
      </c>
      <c r="D586" s="92">
        <v>2640</v>
      </c>
      <c r="E586" s="32"/>
      <c r="F586" s="187"/>
      <c r="G586" s="36"/>
      <c r="H586" s="33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  <c r="CS586" s="1"/>
      <c r="CT586" s="1"/>
      <c r="CU586" s="1"/>
      <c r="CV586" s="1"/>
      <c r="CW586" s="1"/>
      <c r="CX586" s="1"/>
      <c r="CY586" s="1"/>
      <c r="CZ586" s="1"/>
      <c r="DA586" s="1"/>
      <c r="DB586" s="1"/>
      <c r="DC586" s="1"/>
      <c r="DD586" s="1"/>
      <c r="DE586" s="1"/>
      <c r="DF586" s="1"/>
      <c r="DG586" s="1"/>
    </row>
    <row r="587" spans="1:111" s="34" customFormat="1" ht="31.5" x14ac:dyDescent="0.25">
      <c r="A587" s="9">
        <f>A585+1</f>
        <v>910</v>
      </c>
      <c r="B587" s="44" t="s">
        <v>177</v>
      </c>
      <c r="C587" s="94"/>
      <c r="D587" s="92">
        <v>0</v>
      </c>
      <c r="E587" s="32"/>
      <c r="F587" s="187"/>
      <c r="G587" s="36"/>
      <c r="H587" s="33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  <c r="CS587" s="1"/>
      <c r="CT587" s="1"/>
      <c r="CU587" s="1"/>
      <c r="CV587" s="1"/>
      <c r="CW587" s="1"/>
      <c r="CX587" s="1"/>
      <c r="CY587" s="1"/>
      <c r="CZ587" s="1"/>
      <c r="DA587" s="1"/>
      <c r="DB587" s="1"/>
      <c r="DC587" s="1"/>
      <c r="DD587" s="1"/>
      <c r="DE587" s="1"/>
      <c r="DF587" s="1"/>
      <c r="DG587" s="1"/>
    </row>
    <row r="588" spans="1:111" s="34" customFormat="1" x14ac:dyDescent="0.25">
      <c r="A588" s="9"/>
      <c r="B588" s="39" t="s">
        <v>102</v>
      </c>
      <c r="C588" s="47" t="s">
        <v>16</v>
      </c>
      <c r="D588" s="92">
        <v>400</v>
      </c>
      <c r="E588" s="32"/>
      <c r="F588" s="187"/>
      <c r="G588" s="36"/>
      <c r="H588" s="33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  <c r="CS588" s="1"/>
      <c r="CT588" s="1"/>
      <c r="CU588" s="1"/>
      <c r="CV588" s="1"/>
      <c r="CW588" s="1"/>
      <c r="CX588" s="1"/>
      <c r="CY588" s="1"/>
      <c r="CZ588" s="1"/>
      <c r="DA588" s="1"/>
      <c r="DB588" s="1"/>
      <c r="DC588" s="1"/>
      <c r="DD588" s="1"/>
      <c r="DE588" s="1"/>
      <c r="DF588" s="1"/>
      <c r="DG588" s="1"/>
    </row>
    <row r="589" spans="1:111" s="34" customFormat="1" x14ac:dyDescent="0.25">
      <c r="A589" s="9">
        <f>A587+1</f>
        <v>911</v>
      </c>
      <c r="B589" s="44" t="s">
        <v>178</v>
      </c>
      <c r="C589" s="94"/>
      <c r="D589" s="92">
        <v>0</v>
      </c>
      <c r="E589" s="32"/>
      <c r="F589" s="187"/>
      <c r="G589" s="36"/>
      <c r="H589" s="33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  <c r="CS589" s="1"/>
      <c r="CT589" s="1"/>
      <c r="CU589" s="1"/>
      <c r="CV589" s="1"/>
      <c r="CW589" s="1"/>
      <c r="CX589" s="1"/>
      <c r="CY589" s="1"/>
      <c r="CZ589" s="1"/>
      <c r="DA589" s="1"/>
      <c r="DB589" s="1"/>
      <c r="DC589" s="1"/>
      <c r="DD589" s="1"/>
      <c r="DE589" s="1"/>
      <c r="DF589" s="1"/>
      <c r="DG589" s="1"/>
    </row>
    <row r="590" spans="1:111" s="34" customFormat="1" x14ac:dyDescent="0.25">
      <c r="A590" s="9"/>
      <c r="B590" s="39" t="s">
        <v>102</v>
      </c>
      <c r="C590" s="47" t="s">
        <v>16</v>
      </c>
      <c r="D590" s="92">
        <v>320</v>
      </c>
      <c r="E590" s="32"/>
      <c r="F590" s="187"/>
      <c r="G590" s="36"/>
      <c r="H590" s="33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  <c r="CS590" s="1"/>
      <c r="CT590" s="1"/>
      <c r="CU590" s="1"/>
      <c r="CV590" s="1"/>
      <c r="CW590" s="1"/>
      <c r="CX590" s="1"/>
      <c r="CY590" s="1"/>
      <c r="CZ590" s="1"/>
      <c r="DA590" s="1"/>
      <c r="DB590" s="1"/>
      <c r="DC590" s="1"/>
      <c r="DD590" s="1"/>
      <c r="DE590" s="1"/>
      <c r="DF590" s="1"/>
      <c r="DG590" s="1"/>
    </row>
    <row r="591" spans="1:111" s="34" customFormat="1" x14ac:dyDescent="0.25">
      <c r="A591" s="9">
        <f>A589+1</f>
        <v>912</v>
      </c>
      <c r="B591" s="44" t="s">
        <v>179</v>
      </c>
      <c r="C591" s="94"/>
      <c r="D591" s="92">
        <v>0</v>
      </c>
      <c r="E591" s="32"/>
      <c r="F591" s="187"/>
      <c r="G591" s="36"/>
      <c r="H591" s="33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  <c r="CS591" s="1"/>
      <c r="CT591" s="1"/>
      <c r="CU591" s="1"/>
      <c r="CV591" s="1"/>
      <c r="CW591" s="1"/>
      <c r="CX591" s="1"/>
      <c r="CY591" s="1"/>
      <c r="CZ591" s="1"/>
      <c r="DA591" s="1"/>
      <c r="DB591" s="1"/>
      <c r="DC591" s="1"/>
      <c r="DD591" s="1"/>
      <c r="DE591" s="1"/>
      <c r="DF591" s="1"/>
      <c r="DG591" s="1"/>
    </row>
    <row r="592" spans="1:111" s="34" customFormat="1" x14ac:dyDescent="0.25">
      <c r="A592" s="9"/>
      <c r="B592" s="39" t="s">
        <v>102</v>
      </c>
      <c r="C592" s="47" t="s">
        <v>16</v>
      </c>
      <c r="D592" s="92">
        <v>835</v>
      </c>
      <c r="E592" s="32"/>
      <c r="F592" s="187"/>
      <c r="G592" s="36"/>
      <c r="H592" s="33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  <c r="CS592" s="1"/>
      <c r="CT592" s="1"/>
      <c r="CU592" s="1"/>
      <c r="CV592" s="1"/>
      <c r="CW592" s="1"/>
      <c r="CX592" s="1"/>
      <c r="CY592" s="1"/>
      <c r="CZ592" s="1"/>
      <c r="DA592" s="1"/>
      <c r="DB592" s="1"/>
      <c r="DC592" s="1"/>
      <c r="DD592" s="1"/>
      <c r="DE592" s="1"/>
      <c r="DF592" s="1"/>
      <c r="DG592" s="1"/>
    </row>
    <row r="593" spans="1:111" s="34" customFormat="1" x14ac:dyDescent="0.25">
      <c r="A593" s="9">
        <f>A591+1</f>
        <v>913</v>
      </c>
      <c r="B593" s="44" t="s">
        <v>180</v>
      </c>
      <c r="C593" s="94"/>
      <c r="D593" s="92">
        <v>0</v>
      </c>
      <c r="E593" s="32"/>
      <c r="F593" s="187"/>
      <c r="G593" s="36"/>
      <c r="H593" s="33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  <c r="CS593" s="1"/>
      <c r="CT593" s="1"/>
      <c r="CU593" s="1"/>
      <c r="CV593" s="1"/>
      <c r="CW593" s="1"/>
      <c r="CX593" s="1"/>
      <c r="CY593" s="1"/>
      <c r="CZ593" s="1"/>
      <c r="DA593" s="1"/>
      <c r="DB593" s="1"/>
      <c r="DC593" s="1"/>
      <c r="DD593" s="1"/>
      <c r="DE593" s="1"/>
      <c r="DF593" s="1"/>
      <c r="DG593" s="1"/>
    </row>
    <row r="594" spans="1:111" s="34" customFormat="1" x14ac:dyDescent="0.25">
      <c r="A594" s="9"/>
      <c r="B594" s="39" t="s">
        <v>102</v>
      </c>
      <c r="C594" s="47" t="s">
        <v>16</v>
      </c>
      <c r="D594" s="92">
        <v>585</v>
      </c>
      <c r="E594" s="32"/>
      <c r="F594" s="187"/>
      <c r="G594" s="36"/>
      <c r="H594" s="33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  <c r="CS594" s="1"/>
      <c r="CT594" s="1"/>
      <c r="CU594" s="1"/>
      <c r="CV594" s="1"/>
      <c r="CW594" s="1"/>
      <c r="CX594" s="1"/>
      <c r="CY594" s="1"/>
      <c r="CZ594" s="1"/>
      <c r="DA594" s="1"/>
      <c r="DB594" s="1"/>
      <c r="DC594" s="1"/>
      <c r="DD594" s="1"/>
      <c r="DE594" s="1"/>
      <c r="DF594" s="1"/>
      <c r="DG594" s="1"/>
    </row>
    <row r="595" spans="1:111" s="34" customFormat="1" x14ac:dyDescent="0.25">
      <c r="A595" s="9">
        <f>A593+1</f>
        <v>914</v>
      </c>
      <c r="B595" s="44" t="s">
        <v>181</v>
      </c>
      <c r="C595" s="94"/>
      <c r="D595" s="92">
        <v>0</v>
      </c>
      <c r="E595" s="32"/>
      <c r="F595" s="187"/>
      <c r="G595" s="36"/>
      <c r="H595" s="33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  <c r="CS595" s="1"/>
      <c r="CT595" s="1"/>
      <c r="CU595" s="1"/>
      <c r="CV595" s="1"/>
      <c r="CW595" s="1"/>
      <c r="CX595" s="1"/>
      <c r="CY595" s="1"/>
      <c r="CZ595" s="1"/>
      <c r="DA595" s="1"/>
      <c r="DB595" s="1"/>
      <c r="DC595" s="1"/>
      <c r="DD595" s="1"/>
      <c r="DE595" s="1"/>
      <c r="DF595" s="1"/>
      <c r="DG595" s="1"/>
    </row>
    <row r="596" spans="1:111" s="34" customFormat="1" x14ac:dyDescent="0.25">
      <c r="A596" s="9"/>
      <c r="B596" s="39" t="s">
        <v>102</v>
      </c>
      <c r="C596" s="47" t="s">
        <v>16</v>
      </c>
      <c r="D596" s="92">
        <v>220</v>
      </c>
      <c r="E596" s="32"/>
      <c r="F596" s="187"/>
      <c r="G596" s="36"/>
      <c r="H596" s="33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  <c r="CS596" s="1"/>
      <c r="CT596" s="1"/>
      <c r="CU596" s="1"/>
      <c r="CV596" s="1"/>
      <c r="CW596" s="1"/>
      <c r="CX596" s="1"/>
      <c r="CY596" s="1"/>
      <c r="CZ596" s="1"/>
      <c r="DA596" s="1"/>
      <c r="DB596" s="1"/>
      <c r="DC596" s="1"/>
      <c r="DD596" s="1"/>
      <c r="DE596" s="1"/>
      <c r="DF596" s="1"/>
      <c r="DG596" s="1"/>
    </row>
    <row r="597" spans="1:111" s="34" customFormat="1" x14ac:dyDescent="0.25">
      <c r="A597" s="9">
        <f>A595+1</f>
        <v>915</v>
      </c>
      <c r="B597" s="44" t="s">
        <v>182</v>
      </c>
      <c r="C597" s="94"/>
      <c r="D597" s="92">
        <v>0</v>
      </c>
      <c r="E597" s="32"/>
      <c r="F597" s="187"/>
      <c r="G597" s="36"/>
      <c r="H597" s="33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  <c r="CS597" s="1"/>
      <c r="CT597" s="1"/>
      <c r="CU597" s="1"/>
      <c r="CV597" s="1"/>
      <c r="CW597" s="1"/>
      <c r="CX597" s="1"/>
      <c r="CY597" s="1"/>
      <c r="CZ597" s="1"/>
      <c r="DA597" s="1"/>
      <c r="DB597" s="1"/>
      <c r="DC597" s="1"/>
      <c r="DD597" s="1"/>
      <c r="DE597" s="1"/>
      <c r="DF597" s="1"/>
      <c r="DG597" s="1"/>
    </row>
    <row r="598" spans="1:111" s="34" customFormat="1" x14ac:dyDescent="0.25">
      <c r="A598" s="9"/>
      <c r="B598" s="39" t="s">
        <v>102</v>
      </c>
      <c r="C598" s="47" t="s">
        <v>16</v>
      </c>
      <c r="D598" s="92">
        <v>170</v>
      </c>
      <c r="E598" s="32"/>
      <c r="F598" s="187"/>
      <c r="G598" s="36"/>
      <c r="H598" s="33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  <c r="CS598" s="1"/>
      <c r="CT598" s="1"/>
      <c r="CU598" s="1"/>
      <c r="CV598" s="1"/>
      <c r="CW598" s="1"/>
      <c r="CX598" s="1"/>
      <c r="CY598" s="1"/>
      <c r="CZ598" s="1"/>
      <c r="DA598" s="1"/>
      <c r="DB598" s="1"/>
      <c r="DC598" s="1"/>
      <c r="DD598" s="1"/>
      <c r="DE598" s="1"/>
      <c r="DF598" s="1"/>
      <c r="DG598" s="1"/>
    </row>
    <row r="599" spans="1:111" s="34" customFormat="1" x14ac:dyDescent="0.25">
      <c r="A599" s="9">
        <f>A597+1</f>
        <v>916</v>
      </c>
      <c r="B599" s="44" t="s">
        <v>183</v>
      </c>
      <c r="C599" s="94"/>
      <c r="D599" s="92">
        <v>0</v>
      </c>
      <c r="E599" s="32"/>
      <c r="F599" s="187"/>
      <c r="G599" s="36"/>
      <c r="H599" s="33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  <c r="CS599" s="1"/>
      <c r="CT599" s="1"/>
      <c r="CU599" s="1"/>
      <c r="CV599" s="1"/>
      <c r="CW599" s="1"/>
      <c r="CX599" s="1"/>
      <c r="CY599" s="1"/>
      <c r="CZ599" s="1"/>
      <c r="DA599" s="1"/>
      <c r="DB599" s="1"/>
      <c r="DC599" s="1"/>
      <c r="DD599" s="1"/>
      <c r="DE599" s="1"/>
      <c r="DF599" s="1"/>
      <c r="DG599" s="1"/>
    </row>
    <row r="600" spans="1:111" s="34" customFormat="1" x14ac:dyDescent="0.25">
      <c r="A600" s="9"/>
      <c r="B600" s="39" t="s">
        <v>102</v>
      </c>
      <c r="C600" s="47" t="s">
        <v>16</v>
      </c>
      <c r="D600" s="92">
        <v>95</v>
      </c>
      <c r="E600" s="32"/>
      <c r="F600" s="187"/>
      <c r="G600" s="36"/>
      <c r="H600" s="33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  <c r="CS600" s="1"/>
      <c r="CT600" s="1"/>
      <c r="CU600" s="1"/>
      <c r="CV600" s="1"/>
      <c r="CW600" s="1"/>
      <c r="CX600" s="1"/>
      <c r="CY600" s="1"/>
      <c r="CZ600" s="1"/>
      <c r="DA600" s="1"/>
      <c r="DB600" s="1"/>
      <c r="DC600" s="1"/>
      <c r="DD600" s="1"/>
      <c r="DE600" s="1"/>
      <c r="DF600" s="1"/>
      <c r="DG600" s="1"/>
    </row>
    <row r="601" spans="1:111" s="34" customFormat="1" x14ac:dyDescent="0.25">
      <c r="A601" s="9">
        <f>A599+1</f>
        <v>917</v>
      </c>
      <c r="B601" s="44" t="s">
        <v>184</v>
      </c>
      <c r="C601" s="94"/>
      <c r="D601" s="92">
        <v>0</v>
      </c>
      <c r="E601" s="32"/>
      <c r="F601" s="187"/>
      <c r="G601" s="36"/>
      <c r="H601" s="33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  <c r="CS601" s="1"/>
      <c r="CT601" s="1"/>
      <c r="CU601" s="1"/>
      <c r="CV601" s="1"/>
      <c r="CW601" s="1"/>
      <c r="CX601" s="1"/>
      <c r="CY601" s="1"/>
      <c r="CZ601" s="1"/>
      <c r="DA601" s="1"/>
      <c r="DB601" s="1"/>
      <c r="DC601" s="1"/>
      <c r="DD601" s="1"/>
      <c r="DE601" s="1"/>
      <c r="DF601" s="1"/>
      <c r="DG601" s="1"/>
    </row>
    <row r="602" spans="1:111" s="34" customFormat="1" x14ac:dyDescent="0.25">
      <c r="A602" s="9"/>
      <c r="B602" s="39" t="s">
        <v>102</v>
      </c>
      <c r="C602" s="47" t="s">
        <v>16</v>
      </c>
      <c r="D602" s="92">
        <v>60</v>
      </c>
      <c r="E602" s="32"/>
      <c r="F602" s="187"/>
      <c r="G602" s="36"/>
      <c r="H602" s="33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  <c r="CS602" s="1"/>
      <c r="CT602" s="1"/>
      <c r="CU602" s="1"/>
      <c r="CV602" s="1"/>
      <c r="CW602" s="1"/>
      <c r="CX602" s="1"/>
      <c r="CY602" s="1"/>
      <c r="CZ602" s="1"/>
      <c r="DA602" s="1"/>
      <c r="DB602" s="1"/>
      <c r="DC602" s="1"/>
      <c r="DD602" s="1"/>
      <c r="DE602" s="1"/>
      <c r="DF602" s="1"/>
      <c r="DG602" s="1"/>
    </row>
    <row r="603" spans="1:111" s="34" customFormat="1" x14ac:dyDescent="0.25">
      <c r="A603" s="9">
        <f>A601+1</f>
        <v>918</v>
      </c>
      <c r="B603" s="44" t="s">
        <v>185</v>
      </c>
      <c r="C603" s="94"/>
      <c r="D603" s="92">
        <v>0</v>
      </c>
      <c r="E603" s="32"/>
      <c r="F603" s="187"/>
      <c r="G603" s="36"/>
      <c r="H603" s="33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  <c r="CS603" s="1"/>
      <c r="CT603" s="1"/>
      <c r="CU603" s="1"/>
      <c r="CV603" s="1"/>
      <c r="CW603" s="1"/>
      <c r="CX603" s="1"/>
      <c r="CY603" s="1"/>
      <c r="CZ603" s="1"/>
      <c r="DA603" s="1"/>
      <c r="DB603" s="1"/>
      <c r="DC603" s="1"/>
      <c r="DD603" s="1"/>
      <c r="DE603" s="1"/>
      <c r="DF603" s="1"/>
      <c r="DG603" s="1"/>
    </row>
    <row r="604" spans="1:111" s="34" customFormat="1" x14ac:dyDescent="0.25">
      <c r="A604" s="9"/>
      <c r="B604" s="39" t="s">
        <v>102</v>
      </c>
      <c r="C604" s="47" t="s">
        <v>16</v>
      </c>
      <c r="D604" s="92">
        <v>30</v>
      </c>
      <c r="E604" s="32"/>
      <c r="F604" s="187"/>
      <c r="G604" s="36"/>
      <c r="H604" s="33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  <c r="CS604" s="1"/>
      <c r="CT604" s="1"/>
      <c r="CU604" s="1"/>
      <c r="CV604" s="1"/>
      <c r="CW604" s="1"/>
      <c r="CX604" s="1"/>
      <c r="CY604" s="1"/>
      <c r="CZ604" s="1"/>
      <c r="DA604" s="1"/>
      <c r="DB604" s="1"/>
      <c r="DC604" s="1"/>
      <c r="DD604" s="1"/>
      <c r="DE604" s="1"/>
      <c r="DF604" s="1"/>
      <c r="DG604" s="1"/>
    </row>
    <row r="605" spans="1:111" s="34" customFormat="1" x14ac:dyDescent="0.25">
      <c r="A605" s="9">
        <f>A603+1</f>
        <v>919</v>
      </c>
      <c r="B605" s="25" t="s">
        <v>186</v>
      </c>
      <c r="C605" s="94"/>
      <c r="D605" s="92">
        <v>0</v>
      </c>
      <c r="E605" s="32"/>
      <c r="F605" s="187"/>
      <c r="G605" s="36"/>
      <c r="H605" s="33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  <c r="CD605" s="1"/>
      <c r="CE605" s="1"/>
      <c r="CF605" s="1"/>
      <c r="CG605" s="1"/>
      <c r="CH605" s="1"/>
      <c r="CI605" s="1"/>
      <c r="CJ605" s="1"/>
      <c r="CK605" s="1"/>
      <c r="CL605" s="1"/>
      <c r="CM605" s="1"/>
      <c r="CN605" s="1"/>
      <c r="CO605" s="1"/>
      <c r="CP605" s="1"/>
      <c r="CQ605" s="1"/>
      <c r="CR605" s="1"/>
      <c r="CS605" s="1"/>
      <c r="CT605" s="1"/>
      <c r="CU605" s="1"/>
      <c r="CV605" s="1"/>
      <c r="CW605" s="1"/>
      <c r="CX605" s="1"/>
      <c r="CY605" s="1"/>
      <c r="CZ605" s="1"/>
      <c r="DA605" s="1"/>
      <c r="DB605" s="1"/>
      <c r="DC605" s="1"/>
      <c r="DD605" s="1"/>
      <c r="DE605" s="1"/>
      <c r="DF605" s="1"/>
      <c r="DG605" s="1"/>
    </row>
    <row r="606" spans="1:111" s="34" customFormat="1" x14ac:dyDescent="0.25">
      <c r="A606" s="9"/>
      <c r="B606" s="39" t="s">
        <v>102</v>
      </c>
      <c r="C606" s="47" t="s">
        <v>16</v>
      </c>
      <c r="D606" s="92">
        <v>810</v>
      </c>
      <c r="E606" s="32"/>
      <c r="F606" s="187"/>
      <c r="G606" s="36"/>
      <c r="H606" s="33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  <c r="BP606" s="1"/>
      <c r="BQ606" s="1"/>
      <c r="BR606" s="1"/>
      <c r="BS606" s="1"/>
      <c r="BT606" s="1"/>
      <c r="BU606" s="1"/>
      <c r="BV606" s="1"/>
      <c r="BW606" s="1"/>
      <c r="BX606" s="1"/>
      <c r="BY606" s="1"/>
      <c r="BZ606" s="1"/>
      <c r="CA606" s="1"/>
      <c r="CB606" s="1"/>
      <c r="CC606" s="1"/>
      <c r="CD606" s="1"/>
      <c r="CE606" s="1"/>
      <c r="CF606" s="1"/>
      <c r="CG606" s="1"/>
      <c r="CH606" s="1"/>
      <c r="CI606" s="1"/>
      <c r="CJ606" s="1"/>
      <c r="CK606" s="1"/>
      <c r="CL606" s="1"/>
      <c r="CM606" s="1"/>
      <c r="CN606" s="1"/>
      <c r="CO606" s="1"/>
      <c r="CP606" s="1"/>
      <c r="CQ606" s="1"/>
      <c r="CR606" s="1"/>
      <c r="CS606" s="1"/>
      <c r="CT606" s="1"/>
      <c r="CU606" s="1"/>
      <c r="CV606" s="1"/>
      <c r="CW606" s="1"/>
      <c r="CX606" s="1"/>
      <c r="CY606" s="1"/>
      <c r="CZ606" s="1"/>
      <c r="DA606" s="1"/>
      <c r="DB606" s="1"/>
      <c r="DC606" s="1"/>
      <c r="DD606" s="1"/>
      <c r="DE606" s="1"/>
      <c r="DF606" s="1"/>
      <c r="DG606" s="1"/>
    </row>
    <row r="607" spans="1:111" s="34" customFormat="1" x14ac:dyDescent="0.25">
      <c r="A607" s="9">
        <f>A605+1</f>
        <v>920</v>
      </c>
      <c r="B607" s="25" t="s">
        <v>187</v>
      </c>
      <c r="C607" s="94"/>
      <c r="D607" s="92">
        <v>0</v>
      </c>
      <c r="E607" s="32"/>
      <c r="F607" s="187"/>
      <c r="G607" s="36"/>
      <c r="H607" s="33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  <c r="BV607" s="1"/>
      <c r="BW607" s="1"/>
      <c r="BX607" s="1"/>
      <c r="BY607" s="1"/>
      <c r="BZ607" s="1"/>
      <c r="CA607" s="1"/>
      <c r="CB607" s="1"/>
      <c r="CC607" s="1"/>
      <c r="CD607" s="1"/>
      <c r="CE607" s="1"/>
      <c r="CF607" s="1"/>
      <c r="CG607" s="1"/>
      <c r="CH607" s="1"/>
      <c r="CI607" s="1"/>
      <c r="CJ607" s="1"/>
      <c r="CK607" s="1"/>
      <c r="CL607" s="1"/>
      <c r="CM607" s="1"/>
      <c r="CN607" s="1"/>
      <c r="CO607" s="1"/>
      <c r="CP607" s="1"/>
      <c r="CQ607" s="1"/>
      <c r="CR607" s="1"/>
      <c r="CS607" s="1"/>
      <c r="CT607" s="1"/>
      <c r="CU607" s="1"/>
      <c r="CV607" s="1"/>
      <c r="CW607" s="1"/>
      <c r="CX607" s="1"/>
      <c r="CY607" s="1"/>
      <c r="CZ607" s="1"/>
      <c r="DA607" s="1"/>
      <c r="DB607" s="1"/>
      <c r="DC607" s="1"/>
      <c r="DD607" s="1"/>
      <c r="DE607" s="1"/>
      <c r="DF607" s="1"/>
      <c r="DG607" s="1"/>
    </row>
    <row r="608" spans="1:111" s="34" customFormat="1" x14ac:dyDescent="0.25">
      <c r="A608" s="9"/>
      <c r="B608" s="40" t="s">
        <v>17</v>
      </c>
      <c r="C608" s="11" t="s">
        <v>18</v>
      </c>
      <c r="D608" s="92">
        <v>43</v>
      </c>
      <c r="E608" s="32"/>
      <c r="F608" s="187"/>
      <c r="G608" s="36"/>
      <c r="H608" s="33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1"/>
      <c r="BT608" s="1"/>
      <c r="BU608" s="1"/>
      <c r="BV608" s="1"/>
      <c r="BW608" s="1"/>
      <c r="BX608" s="1"/>
      <c r="BY608" s="1"/>
      <c r="BZ608" s="1"/>
      <c r="CA608" s="1"/>
      <c r="CB608" s="1"/>
      <c r="CC608" s="1"/>
      <c r="CD608" s="1"/>
      <c r="CE608" s="1"/>
      <c r="CF608" s="1"/>
      <c r="CG608" s="1"/>
      <c r="CH608" s="1"/>
      <c r="CI608" s="1"/>
      <c r="CJ608" s="1"/>
      <c r="CK608" s="1"/>
      <c r="CL608" s="1"/>
      <c r="CM608" s="1"/>
      <c r="CN608" s="1"/>
      <c r="CO608" s="1"/>
      <c r="CP608" s="1"/>
      <c r="CQ608" s="1"/>
      <c r="CR608" s="1"/>
      <c r="CS608" s="1"/>
      <c r="CT608" s="1"/>
      <c r="CU608" s="1"/>
      <c r="CV608" s="1"/>
      <c r="CW608" s="1"/>
      <c r="CX608" s="1"/>
      <c r="CY608" s="1"/>
      <c r="CZ608" s="1"/>
      <c r="DA608" s="1"/>
      <c r="DB608" s="1"/>
      <c r="DC608" s="1"/>
      <c r="DD608" s="1"/>
      <c r="DE608" s="1"/>
      <c r="DF608" s="1"/>
      <c r="DG608" s="1"/>
    </row>
    <row r="609" spans="1:111" s="34" customFormat="1" x14ac:dyDescent="0.25">
      <c r="A609" s="9">
        <f>A607+1</f>
        <v>921</v>
      </c>
      <c r="B609" s="25" t="s">
        <v>188</v>
      </c>
      <c r="C609" s="94"/>
      <c r="D609" s="92">
        <v>0</v>
      </c>
      <c r="E609" s="32"/>
      <c r="F609" s="187"/>
      <c r="G609" s="36"/>
      <c r="H609" s="33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  <c r="BP609" s="1"/>
      <c r="BQ609" s="1"/>
      <c r="BR609" s="1"/>
      <c r="BS609" s="1"/>
      <c r="BT609" s="1"/>
      <c r="BU609" s="1"/>
      <c r="BV609" s="1"/>
      <c r="BW609" s="1"/>
      <c r="BX609" s="1"/>
      <c r="BY609" s="1"/>
      <c r="BZ609" s="1"/>
      <c r="CA609" s="1"/>
      <c r="CB609" s="1"/>
      <c r="CC609" s="1"/>
      <c r="CD609" s="1"/>
      <c r="CE609" s="1"/>
      <c r="CF609" s="1"/>
      <c r="CG609" s="1"/>
      <c r="CH609" s="1"/>
      <c r="CI609" s="1"/>
      <c r="CJ609" s="1"/>
      <c r="CK609" s="1"/>
      <c r="CL609" s="1"/>
      <c r="CM609" s="1"/>
      <c r="CN609" s="1"/>
      <c r="CO609" s="1"/>
      <c r="CP609" s="1"/>
      <c r="CQ609" s="1"/>
      <c r="CR609" s="1"/>
      <c r="CS609" s="1"/>
      <c r="CT609" s="1"/>
      <c r="CU609" s="1"/>
      <c r="CV609" s="1"/>
      <c r="CW609" s="1"/>
      <c r="CX609" s="1"/>
      <c r="CY609" s="1"/>
      <c r="CZ609" s="1"/>
      <c r="DA609" s="1"/>
      <c r="DB609" s="1"/>
      <c r="DC609" s="1"/>
      <c r="DD609" s="1"/>
      <c r="DE609" s="1"/>
      <c r="DF609" s="1"/>
      <c r="DG609" s="1"/>
    </row>
    <row r="610" spans="1:111" s="34" customFormat="1" x14ac:dyDescent="0.25">
      <c r="A610" s="9"/>
      <c r="B610" s="40" t="s">
        <v>17</v>
      </c>
      <c r="C610" s="11" t="s">
        <v>18</v>
      </c>
      <c r="D610" s="92">
        <v>29</v>
      </c>
      <c r="E610" s="32"/>
      <c r="F610" s="187"/>
      <c r="G610" s="36"/>
      <c r="H610" s="33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  <c r="BP610" s="1"/>
      <c r="BQ610" s="1"/>
      <c r="BR610" s="1"/>
      <c r="BS610" s="1"/>
      <c r="BT610" s="1"/>
      <c r="BU610" s="1"/>
      <c r="BV610" s="1"/>
      <c r="BW610" s="1"/>
      <c r="BX610" s="1"/>
      <c r="BY610" s="1"/>
      <c r="BZ610" s="1"/>
      <c r="CA610" s="1"/>
      <c r="CB610" s="1"/>
      <c r="CC610" s="1"/>
      <c r="CD610" s="1"/>
      <c r="CE610" s="1"/>
      <c r="CF610" s="1"/>
      <c r="CG610" s="1"/>
      <c r="CH610" s="1"/>
      <c r="CI610" s="1"/>
      <c r="CJ610" s="1"/>
      <c r="CK610" s="1"/>
      <c r="CL610" s="1"/>
      <c r="CM610" s="1"/>
      <c r="CN610" s="1"/>
      <c r="CO610" s="1"/>
      <c r="CP610" s="1"/>
      <c r="CQ610" s="1"/>
      <c r="CR610" s="1"/>
      <c r="CS610" s="1"/>
      <c r="CT610" s="1"/>
      <c r="CU610" s="1"/>
      <c r="CV610" s="1"/>
      <c r="CW610" s="1"/>
      <c r="CX610" s="1"/>
      <c r="CY610" s="1"/>
      <c r="CZ610" s="1"/>
      <c r="DA610" s="1"/>
      <c r="DB610" s="1"/>
      <c r="DC610" s="1"/>
      <c r="DD610" s="1"/>
      <c r="DE610" s="1"/>
      <c r="DF610" s="1"/>
      <c r="DG610" s="1"/>
    </row>
    <row r="611" spans="1:111" s="34" customFormat="1" x14ac:dyDescent="0.25">
      <c r="A611" s="9">
        <f>A609+1</f>
        <v>922</v>
      </c>
      <c r="B611" s="25" t="s">
        <v>189</v>
      </c>
      <c r="C611" s="94"/>
      <c r="D611" s="92">
        <v>0</v>
      </c>
      <c r="E611" s="32"/>
      <c r="F611" s="187"/>
      <c r="G611" s="36"/>
      <c r="H611" s="33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  <c r="BP611" s="1"/>
      <c r="BQ611" s="1"/>
      <c r="BR611" s="1"/>
      <c r="BS611" s="1"/>
      <c r="BT611" s="1"/>
      <c r="BU611" s="1"/>
      <c r="BV611" s="1"/>
      <c r="BW611" s="1"/>
      <c r="BX611" s="1"/>
      <c r="BY611" s="1"/>
      <c r="BZ611" s="1"/>
      <c r="CA611" s="1"/>
      <c r="CB611" s="1"/>
      <c r="CC611" s="1"/>
      <c r="CD611" s="1"/>
      <c r="CE611" s="1"/>
      <c r="CF611" s="1"/>
      <c r="CG611" s="1"/>
      <c r="CH611" s="1"/>
      <c r="CI611" s="1"/>
      <c r="CJ611" s="1"/>
      <c r="CK611" s="1"/>
      <c r="CL611" s="1"/>
      <c r="CM611" s="1"/>
      <c r="CN611" s="1"/>
      <c r="CO611" s="1"/>
      <c r="CP611" s="1"/>
      <c r="CQ611" s="1"/>
      <c r="CR611" s="1"/>
      <c r="CS611" s="1"/>
      <c r="CT611" s="1"/>
      <c r="CU611" s="1"/>
      <c r="CV611" s="1"/>
      <c r="CW611" s="1"/>
      <c r="CX611" s="1"/>
      <c r="CY611" s="1"/>
      <c r="CZ611" s="1"/>
      <c r="DA611" s="1"/>
      <c r="DB611" s="1"/>
      <c r="DC611" s="1"/>
      <c r="DD611" s="1"/>
      <c r="DE611" s="1"/>
      <c r="DF611" s="1"/>
      <c r="DG611" s="1"/>
    </row>
    <row r="612" spans="1:111" s="34" customFormat="1" x14ac:dyDescent="0.25">
      <c r="A612" s="9"/>
      <c r="B612" s="40" t="s">
        <v>17</v>
      </c>
      <c r="C612" s="11" t="s">
        <v>18</v>
      </c>
      <c r="D612" s="92">
        <v>31</v>
      </c>
      <c r="E612" s="32"/>
      <c r="F612" s="187"/>
      <c r="G612" s="36"/>
      <c r="H612" s="33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  <c r="BP612" s="1"/>
      <c r="BQ612" s="1"/>
      <c r="BR612" s="1"/>
      <c r="BS612" s="1"/>
      <c r="BT612" s="1"/>
      <c r="BU612" s="1"/>
      <c r="BV612" s="1"/>
      <c r="BW612" s="1"/>
      <c r="BX612" s="1"/>
      <c r="BY612" s="1"/>
      <c r="BZ612" s="1"/>
      <c r="CA612" s="1"/>
      <c r="CB612" s="1"/>
      <c r="CC612" s="1"/>
      <c r="CD612" s="1"/>
      <c r="CE612" s="1"/>
      <c r="CF612" s="1"/>
      <c r="CG612" s="1"/>
      <c r="CH612" s="1"/>
      <c r="CI612" s="1"/>
      <c r="CJ612" s="1"/>
      <c r="CK612" s="1"/>
      <c r="CL612" s="1"/>
      <c r="CM612" s="1"/>
      <c r="CN612" s="1"/>
      <c r="CO612" s="1"/>
      <c r="CP612" s="1"/>
      <c r="CQ612" s="1"/>
      <c r="CR612" s="1"/>
      <c r="CS612" s="1"/>
      <c r="CT612" s="1"/>
      <c r="CU612" s="1"/>
      <c r="CV612" s="1"/>
      <c r="CW612" s="1"/>
      <c r="CX612" s="1"/>
      <c r="CY612" s="1"/>
      <c r="CZ612" s="1"/>
      <c r="DA612" s="1"/>
      <c r="DB612" s="1"/>
      <c r="DC612" s="1"/>
      <c r="DD612" s="1"/>
      <c r="DE612" s="1"/>
      <c r="DF612" s="1"/>
      <c r="DG612" s="1"/>
    </row>
    <row r="613" spans="1:111" s="34" customFormat="1" x14ac:dyDescent="0.25">
      <c r="A613" s="9">
        <f>A611+1</f>
        <v>923</v>
      </c>
      <c r="B613" s="25" t="s">
        <v>190</v>
      </c>
      <c r="C613" s="94"/>
      <c r="D613" s="92">
        <v>0</v>
      </c>
      <c r="E613" s="32"/>
      <c r="F613" s="187"/>
      <c r="G613" s="36"/>
      <c r="H613" s="33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  <c r="BP613" s="1"/>
      <c r="BQ613" s="1"/>
      <c r="BR613" s="1"/>
      <c r="BS613" s="1"/>
      <c r="BT613" s="1"/>
      <c r="BU613" s="1"/>
      <c r="BV613" s="1"/>
      <c r="BW613" s="1"/>
      <c r="BX613" s="1"/>
      <c r="BY613" s="1"/>
      <c r="BZ613" s="1"/>
      <c r="CA613" s="1"/>
      <c r="CB613" s="1"/>
      <c r="CC613" s="1"/>
      <c r="CD613" s="1"/>
      <c r="CE613" s="1"/>
      <c r="CF613" s="1"/>
      <c r="CG613" s="1"/>
      <c r="CH613" s="1"/>
      <c r="CI613" s="1"/>
      <c r="CJ613" s="1"/>
      <c r="CK613" s="1"/>
      <c r="CL613" s="1"/>
      <c r="CM613" s="1"/>
      <c r="CN613" s="1"/>
      <c r="CO613" s="1"/>
      <c r="CP613" s="1"/>
      <c r="CQ613" s="1"/>
      <c r="CR613" s="1"/>
      <c r="CS613" s="1"/>
      <c r="CT613" s="1"/>
      <c r="CU613" s="1"/>
      <c r="CV613" s="1"/>
      <c r="CW613" s="1"/>
      <c r="CX613" s="1"/>
      <c r="CY613" s="1"/>
      <c r="CZ613" s="1"/>
      <c r="DA613" s="1"/>
      <c r="DB613" s="1"/>
      <c r="DC613" s="1"/>
      <c r="DD613" s="1"/>
      <c r="DE613" s="1"/>
      <c r="DF613" s="1"/>
      <c r="DG613" s="1"/>
    </row>
    <row r="614" spans="1:111" s="34" customFormat="1" x14ac:dyDescent="0.25">
      <c r="A614" s="9"/>
      <c r="B614" s="40" t="s">
        <v>17</v>
      </c>
      <c r="C614" s="11" t="s">
        <v>18</v>
      </c>
      <c r="D614" s="92">
        <v>25</v>
      </c>
      <c r="E614" s="32"/>
      <c r="F614" s="187"/>
      <c r="G614" s="36"/>
      <c r="H614" s="33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  <c r="BO614" s="1"/>
      <c r="BP614" s="1"/>
      <c r="BQ614" s="1"/>
      <c r="BR614" s="1"/>
      <c r="BS614" s="1"/>
      <c r="BT614" s="1"/>
      <c r="BU614" s="1"/>
      <c r="BV614" s="1"/>
      <c r="BW614" s="1"/>
      <c r="BX614" s="1"/>
      <c r="BY614" s="1"/>
      <c r="BZ614" s="1"/>
      <c r="CA614" s="1"/>
      <c r="CB614" s="1"/>
      <c r="CC614" s="1"/>
      <c r="CD614" s="1"/>
      <c r="CE614" s="1"/>
      <c r="CF614" s="1"/>
      <c r="CG614" s="1"/>
      <c r="CH614" s="1"/>
      <c r="CI614" s="1"/>
      <c r="CJ614" s="1"/>
      <c r="CK614" s="1"/>
      <c r="CL614" s="1"/>
      <c r="CM614" s="1"/>
      <c r="CN614" s="1"/>
      <c r="CO614" s="1"/>
      <c r="CP614" s="1"/>
      <c r="CQ614" s="1"/>
      <c r="CR614" s="1"/>
      <c r="CS614" s="1"/>
      <c r="CT614" s="1"/>
      <c r="CU614" s="1"/>
      <c r="CV614" s="1"/>
      <c r="CW614" s="1"/>
      <c r="CX614" s="1"/>
      <c r="CY614" s="1"/>
      <c r="CZ614" s="1"/>
      <c r="DA614" s="1"/>
      <c r="DB614" s="1"/>
      <c r="DC614" s="1"/>
      <c r="DD614" s="1"/>
      <c r="DE614" s="1"/>
      <c r="DF614" s="1"/>
      <c r="DG614" s="1"/>
    </row>
    <row r="615" spans="1:111" s="34" customFormat="1" x14ac:dyDescent="0.25">
      <c r="A615" s="9">
        <f>A613+1</f>
        <v>924</v>
      </c>
      <c r="B615" s="25" t="s">
        <v>191</v>
      </c>
      <c r="C615" s="94"/>
      <c r="D615" s="92"/>
      <c r="E615" s="32"/>
      <c r="F615" s="187"/>
      <c r="G615" s="36"/>
      <c r="H615" s="33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  <c r="BP615" s="1"/>
      <c r="BQ615" s="1"/>
      <c r="BR615" s="1"/>
      <c r="BS615" s="1"/>
      <c r="BT615" s="1"/>
      <c r="BU615" s="1"/>
      <c r="BV615" s="1"/>
      <c r="BW615" s="1"/>
      <c r="BX615" s="1"/>
      <c r="BY615" s="1"/>
      <c r="BZ615" s="1"/>
      <c r="CA615" s="1"/>
      <c r="CB615" s="1"/>
      <c r="CC615" s="1"/>
      <c r="CD615" s="1"/>
      <c r="CE615" s="1"/>
      <c r="CF615" s="1"/>
      <c r="CG615" s="1"/>
      <c r="CH615" s="1"/>
      <c r="CI615" s="1"/>
      <c r="CJ615" s="1"/>
      <c r="CK615" s="1"/>
      <c r="CL615" s="1"/>
      <c r="CM615" s="1"/>
      <c r="CN615" s="1"/>
      <c r="CO615" s="1"/>
      <c r="CP615" s="1"/>
      <c r="CQ615" s="1"/>
      <c r="CR615" s="1"/>
      <c r="CS615" s="1"/>
      <c r="CT615" s="1"/>
      <c r="CU615" s="1"/>
      <c r="CV615" s="1"/>
      <c r="CW615" s="1"/>
      <c r="CX615" s="1"/>
      <c r="CY615" s="1"/>
      <c r="CZ615" s="1"/>
      <c r="DA615" s="1"/>
      <c r="DB615" s="1"/>
      <c r="DC615" s="1"/>
      <c r="DD615" s="1"/>
      <c r="DE615" s="1"/>
      <c r="DF615" s="1"/>
      <c r="DG615" s="1"/>
    </row>
    <row r="616" spans="1:111" s="34" customFormat="1" x14ac:dyDescent="0.25">
      <c r="A616" s="9"/>
      <c r="B616" s="40" t="s">
        <v>17</v>
      </c>
      <c r="C616" s="11" t="s">
        <v>18</v>
      </c>
      <c r="D616" s="92">
        <v>15</v>
      </c>
      <c r="E616" s="32"/>
      <c r="F616" s="187"/>
      <c r="G616" s="36"/>
      <c r="H616" s="33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  <c r="BP616" s="1"/>
      <c r="BQ616" s="1"/>
      <c r="BR616" s="1"/>
      <c r="BS616" s="1"/>
      <c r="BT616" s="1"/>
      <c r="BU616" s="1"/>
      <c r="BV616" s="1"/>
      <c r="BW616" s="1"/>
      <c r="BX616" s="1"/>
      <c r="BY616" s="1"/>
      <c r="BZ616" s="1"/>
      <c r="CA616" s="1"/>
      <c r="CB616" s="1"/>
      <c r="CC616" s="1"/>
      <c r="CD616" s="1"/>
      <c r="CE616" s="1"/>
      <c r="CF616" s="1"/>
      <c r="CG616" s="1"/>
      <c r="CH616" s="1"/>
      <c r="CI616" s="1"/>
      <c r="CJ616" s="1"/>
      <c r="CK616" s="1"/>
      <c r="CL616" s="1"/>
      <c r="CM616" s="1"/>
      <c r="CN616" s="1"/>
      <c r="CO616" s="1"/>
      <c r="CP616" s="1"/>
      <c r="CQ616" s="1"/>
      <c r="CR616" s="1"/>
      <c r="CS616" s="1"/>
      <c r="CT616" s="1"/>
      <c r="CU616" s="1"/>
      <c r="CV616" s="1"/>
      <c r="CW616" s="1"/>
      <c r="CX616" s="1"/>
      <c r="CY616" s="1"/>
      <c r="CZ616" s="1"/>
      <c r="DA616" s="1"/>
      <c r="DB616" s="1"/>
      <c r="DC616" s="1"/>
      <c r="DD616" s="1"/>
      <c r="DE616" s="1"/>
      <c r="DF616" s="1"/>
      <c r="DG616" s="1"/>
    </row>
    <row r="617" spans="1:111" s="34" customFormat="1" x14ac:dyDescent="0.25">
      <c r="A617" s="9">
        <f>A615+1</f>
        <v>925</v>
      </c>
      <c r="B617" s="25" t="s">
        <v>192</v>
      </c>
      <c r="C617" s="94"/>
      <c r="D617" s="92">
        <v>0</v>
      </c>
      <c r="E617" s="32"/>
      <c r="F617" s="187"/>
      <c r="G617" s="36"/>
      <c r="H617" s="33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  <c r="BP617" s="1"/>
      <c r="BQ617" s="1"/>
      <c r="BR617" s="1"/>
      <c r="BS617" s="1"/>
      <c r="BT617" s="1"/>
      <c r="BU617" s="1"/>
      <c r="BV617" s="1"/>
      <c r="BW617" s="1"/>
      <c r="BX617" s="1"/>
      <c r="BY617" s="1"/>
      <c r="BZ617" s="1"/>
      <c r="CA617" s="1"/>
      <c r="CB617" s="1"/>
      <c r="CC617" s="1"/>
      <c r="CD617" s="1"/>
      <c r="CE617" s="1"/>
      <c r="CF617" s="1"/>
      <c r="CG617" s="1"/>
      <c r="CH617" s="1"/>
      <c r="CI617" s="1"/>
      <c r="CJ617" s="1"/>
      <c r="CK617" s="1"/>
      <c r="CL617" s="1"/>
      <c r="CM617" s="1"/>
      <c r="CN617" s="1"/>
      <c r="CO617" s="1"/>
      <c r="CP617" s="1"/>
      <c r="CQ617" s="1"/>
      <c r="CR617" s="1"/>
      <c r="CS617" s="1"/>
      <c r="CT617" s="1"/>
      <c r="CU617" s="1"/>
      <c r="CV617" s="1"/>
      <c r="CW617" s="1"/>
      <c r="CX617" s="1"/>
      <c r="CY617" s="1"/>
      <c r="CZ617" s="1"/>
      <c r="DA617" s="1"/>
      <c r="DB617" s="1"/>
      <c r="DC617" s="1"/>
      <c r="DD617" s="1"/>
      <c r="DE617" s="1"/>
      <c r="DF617" s="1"/>
      <c r="DG617" s="1"/>
    </row>
    <row r="618" spans="1:111" s="34" customFormat="1" x14ac:dyDescent="0.25">
      <c r="A618" s="9"/>
      <c r="B618" s="40" t="s">
        <v>17</v>
      </c>
      <c r="C618" s="11" t="s">
        <v>18</v>
      </c>
      <c r="D618" s="92">
        <v>34</v>
      </c>
      <c r="E618" s="32"/>
      <c r="F618" s="187"/>
      <c r="G618" s="36"/>
      <c r="H618" s="33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  <c r="BP618" s="1"/>
      <c r="BQ618" s="1"/>
      <c r="BR618" s="1"/>
      <c r="BS618" s="1"/>
      <c r="BT618" s="1"/>
      <c r="BU618" s="1"/>
      <c r="BV618" s="1"/>
      <c r="BW618" s="1"/>
      <c r="BX618" s="1"/>
      <c r="BY618" s="1"/>
      <c r="BZ618" s="1"/>
      <c r="CA618" s="1"/>
      <c r="CB618" s="1"/>
      <c r="CC618" s="1"/>
      <c r="CD618" s="1"/>
      <c r="CE618" s="1"/>
      <c r="CF618" s="1"/>
      <c r="CG618" s="1"/>
      <c r="CH618" s="1"/>
      <c r="CI618" s="1"/>
      <c r="CJ618" s="1"/>
      <c r="CK618" s="1"/>
      <c r="CL618" s="1"/>
      <c r="CM618" s="1"/>
      <c r="CN618" s="1"/>
      <c r="CO618" s="1"/>
      <c r="CP618" s="1"/>
      <c r="CQ618" s="1"/>
      <c r="CR618" s="1"/>
      <c r="CS618" s="1"/>
      <c r="CT618" s="1"/>
      <c r="CU618" s="1"/>
      <c r="CV618" s="1"/>
      <c r="CW618" s="1"/>
      <c r="CX618" s="1"/>
      <c r="CY618" s="1"/>
      <c r="CZ618" s="1"/>
      <c r="DA618" s="1"/>
      <c r="DB618" s="1"/>
      <c r="DC618" s="1"/>
      <c r="DD618" s="1"/>
      <c r="DE618" s="1"/>
      <c r="DF618" s="1"/>
      <c r="DG618" s="1"/>
    </row>
    <row r="619" spans="1:111" s="34" customFormat="1" x14ac:dyDescent="0.25">
      <c r="A619" s="9">
        <f>A617+1</f>
        <v>926</v>
      </c>
      <c r="B619" s="25" t="s">
        <v>193</v>
      </c>
      <c r="C619" s="94"/>
      <c r="D619" s="92">
        <v>0</v>
      </c>
      <c r="E619" s="32"/>
      <c r="F619" s="187"/>
      <c r="G619" s="36"/>
      <c r="H619" s="33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  <c r="BP619" s="1"/>
      <c r="BQ619" s="1"/>
      <c r="BR619" s="1"/>
      <c r="BS619" s="1"/>
      <c r="BT619" s="1"/>
      <c r="BU619" s="1"/>
      <c r="BV619" s="1"/>
      <c r="BW619" s="1"/>
      <c r="BX619" s="1"/>
      <c r="BY619" s="1"/>
      <c r="BZ619" s="1"/>
      <c r="CA619" s="1"/>
      <c r="CB619" s="1"/>
      <c r="CC619" s="1"/>
      <c r="CD619" s="1"/>
      <c r="CE619" s="1"/>
      <c r="CF619" s="1"/>
      <c r="CG619" s="1"/>
      <c r="CH619" s="1"/>
      <c r="CI619" s="1"/>
      <c r="CJ619" s="1"/>
      <c r="CK619" s="1"/>
      <c r="CL619" s="1"/>
      <c r="CM619" s="1"/>
      <c r="CN619" s="1"/>
      <c r="CO619" s="1"/>
      <c r="CP619" s="1"/>
      <c r="CQ619" s="1"/>
      <c r="CR619" s="1"/>
      <c r="CS619" s="1"/>
      <c r="CT619" s="1"/>
      <c r="CU619" s="1"/>
      <c r="CV619" s="1"/>
      <c r="CW619" s="1"/>
      <c r="CX619" s="1"/>
      <c r="CY619" s="1"/>
      <c r="CZ619" s="1"/>
      <c r="DA619" s="1"/>
      <c r="DB619" s="1"/>
      <c r="DC619" s="1"/>
      <c r="DD619" s="1"/>
      <c r="DE619" s="1"/>
      <c r="DF619" s="1"/>
      <c r="DG619" s="1"/>
    </row>
    <row r="620" spans="1:111" s="34" customFormat="1" x14ac:dyDescent="0.25">
      <c r="A620" s="9"/>
      <c r="B620" s="40" t="s">
        <v>17</v>
      </c>
      <c r="C620" s="11" t="s">
        <v>18</v>
      </c>
      <c r="D620" s="92">
        <v>8</v>
      </c>
      <c r="E620" s="32"/>
      <c r="F620" s="187"/>
      <c r="G620" s="36"/>
      <c r="H620" s="33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  <c r="BP620" s="1"/>
      <c r="BQ620" s="1"/>
      <c r="BR620" s="1"/>
      <c r="BS620" s="1"/>
      <c r="BT620" s="1"/>
      <c r="BU620" s="1"/>
      <c r="BV620" s="1"/>
      <c r="BW620" s="1"/>
      <c r="BX620" s="1"/>
      <c r="BY620" s="1"/>
      <c r="BZ620" s="1"/>
      <c r="CA620" s="1"/>
      <c r="CB620" s="1"/>
      <c r="CC620" s="1"/>
      <c r="CD620" s="1"/>
      <c r="CE620" s="1"/>
      <c r="CF620" s="1"/>
      <c r="CG620" s="1"/>
      <c r="CH620" s="1"/>
      <c r="CI620" s="1"/>
      <c r="CJ620" s="1"/>
      <c r="CK620" s="1"/>
      <c r="CL620" s="1"/>
      <c r="CM620" s="1"/>
      <c r="CN620" s="1"/>
      <c r="CO620" s="1"/>
      <c r="CP620" s="1"/>
      <c r="CQ620" s="1"/>
      <c r="CR620" s="1"/>
      <c r="CS620" s="1"/>
      <c r="CT620" s="1"/>
      <c r="CU620" s="1"/>
      <c r="CV620" s="1"/>
      <c r="CW620" s="1"/>
      <c r="CX620" s="1"/>
      <c r="CY620" s="1"/>
      <c r="CZ620" s="1"/>
      <c r="DA620" s="1"/>
      <c r="DB620" s="1"/>
      <c r="DC620" s="1"/>
      <c r="DD620" s="1"/>
      <c r="DE620" s="1"/>
      <c r="DF620" s="1"/>
      <c r="DG620" s="1"/>
    </row>
    <row r="621" spans="1:111" s="34" customFormat="1" x14ac:dyDescent="0.25">
      <c r="A621" s="9">
        <f>A619+1</f>
        <v>927</v>
      </c>
      <c r="B621" s="25" t="s">
        <v>194</v>
      </c>
      <c r="C621" s="94"/>
      <c r="D621" s="92">
        <v>0</v>
      </c>
      <c r="E621" s="32"/>
      <c r="F621" s="187"/>
      <c r="G621" s="36"/>
      <c r="H621" s="33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  <c r="BP621" s="1"/>
      <c r="BQ621" s="1"/>
      <c r="BR621" s="1"/>
      <c r="BS621" s="1"/>
      <c r="BT621" s="1"/>
      <c r="BU621" s="1"/>
      <c r="BV621" s="1"/>
      <c r="BW621" s="1"/>
      <c r="BX621" s="1"/>
      <c r="BY621" s="1"/>
      <c r="BZ621" s="1"/>
      <c r="CA621" s="1"/>
      <c r="CB621" s="1"/>
      <c r="CC621" s="1"/>
      <c r="CD621" s="1"/>
      <c r="CE621" s="1"/>
      <c r="CF621" s="1"/>
      <c r="CG621" s="1"/>
      <c r="CH621" s="1"/>
      <c r="CI621" s="1"/>
      <c r="CJ621" s="1"/>
      <c r="CK621" s="1"/>
      <c r="CL621" s="1"/>
      <c r="CM621" s="1"/>
      <c r="CN621" s="1"/>
      <c r="CO621" s="1"/>
      <c r="CP621" s="1"/>
      <c r="CQ621" s="1"/>
      <c r="CR621" s="1"/>
      <c r="CS621" s="1"/>
      <c r="CT621" s="1"/>
      <c r="CU621" s="1"/>
      <c r="CV621" s="1"/>
      <c r="CW621" s="1"/>
      <c r="CX621" s="1"/>
      <c r="CY621" s="1"/>
      <c r="CZ621" s="1"/>
      <c r="DA621" s="1"/>
      <c r="DB621" s="1"/>
      <c r="DC621" s="1"/>
      <c r="DD621" s="1"/>
      <c r="DE621" s="1"/>
      <c r="DF621" s="1"/>
      <c r="DG621" s="1"/>
    </row>
    <row r="622" spans="1:111" s="34" customFormat="1" x14ac:dyDescent="0.25">
      <c r="A622" s="9"/>
      <c r="B622" s="40" t="s">
        <v>17</v>
      </c>
      <c r="C622" s="11" t="s">
        <v>18</v>
      </c>
      <c r="D622" s="92">
        <v>15</v>
      </c>
      <c r="E622" s="32"/>
      <c r="F622" s="187"/>
      <c r="G622" s="36"/>
      <c r="H622" s="33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  <c r="BP622" s="1"/>
      <c r="BQ622" s="1"/>
      <c r="BR622" s="1"/>
      <c r="BS622" s="1"/>
      <c r="BT622" s="1"/>
      <c r="BU622" s="1"/>
      <c r="BV622" s="1"/>
      <c r="BW622" s="1"/>
      <c r="BX622" s="1"/>
      <c r="BY622" s="1"/>
      <c r="BZ622" s="1"/>
      <c r="CA622" s="1"/>
      <c r="CB622" s="1"/>
      <c r="CC622" s="1"/>
      <c r="CD622" s="1"/>
      <c r="CE622" s="1"/>
      <c r="CF622" s="1"/>
      <c r="CG622" s="1"/>
      <c r="CH622" s="1"/>
      <c r="CI622" s="1"/>
      <c r="CJ622" s="1"/>
      <c r="CK622" s="1"/>
      <c r="CL622" s="1"/>
      <c r="CM622" s="1"/>
      <c r="CN622" s="1"/>
      <c r="CO622" s="1"/>
      <c r="CP622" s="1"/>
      <c r="CQ622" s="1"/>
      <c r="CR622" s="1"/>
      <c r="CS622" s="1"/>
      <c r="CT622" s="1"/>
      <c r="CU622" s="1"/>
      <c r="CV622" s="1"/>
      <c r="CW622" s="1"/>
      <c r="CX622" s="1"/>
      <c r="CY622" s="1"/>
      <c r="CZ622" s="1"/>
      <c r="DA622" s="1"/>
      <c r="DB622" s="1"/>
      <c r="DC622" s="1"/>
      <c r="DD622" s="1"/>
      <c r="DE622" s="1"/>
      <c r="DF622" s="1"/>
      <c r="DG622" s="1"/>
    </row>
    <row r="623" spans="1:111" s="34" customFormat="1" x14ac:dyDescent="0.25">
      <c r="A623" s="9">
        <f>A621+1</f>
        <v>928</v>
      </c>
      <c r="B623" s="25" t="s">
        <v>195</v>
      </c>
      <c r="C623" s="94"/>
      <c r="D623" s="92">
        <v>0</v>
      </c>
      <c r="E623" s="32"/>
      <c r="F623" s="187"/>
      <c r="G623" s="36"/>
      <c r="H623" s="33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  <c r="BP623" s="1"/>
      <c r="BQ623" s="1"/>
      <c r="BR623" s="1"/>
      <c r="BS623" s="1"/>
      <c r="BT623" s="1"/>
      <c r="BU623" s="1"/>
      <c r="BV623" s="1"/>
      <c r="BW623" s="1"/>
      <c r="BX623" s="1"/>
      <c r="BY623" s="1"/>
      <c r="BZ623" s="1"/>
      <c r="CA623" s="1"/>
      <c r="CB623" s="1"/>
      <c r="CC623" s="1"/>
      <c r="CD623" s="1"/>
      <c r="CE623" s="1"/>
      <c r="CF623" s="1"/>
      <c r="CG623" s="1"/>
      <c r="CH623" s="1"/>
      <c r="CI623" s="1"/>
      <c r="CJ623" s="1"/>
      <c r="CK623" s="1"/>
      <c r="CL623" s="1"/>
      <c r="CM623" s="1"/>
      <c r="CN623" s="1"/>
      <c r="CO623" s="1"/>
      <c r="CP623" s="1"/>
      <c r="CQ623" s="1"/>
      <c r="CR623" s="1"/>
      <c r="CS623" s="1"/>
      <c r="CT623" s="1"/>
      <c r="CU623" s="1"/>
      <c r="CV623" s="1"/>
      <c r="CW623" s="1"/>
      <c r="CX623" s="1"/>
      <c r="CY623" s="1"/>
      <c r="CZ623" s="1"/>
      <c r="DA623" s="1"/>
      <c r="DB623" s="1"/>
      <c r="DC623" s="1"/>
      <c r="DD623" s="1"/>
      <c r="DE623" s="1"/>
      <c r="DF623" s="1"/>
      <c r="DG623" s="1"/>
    </row>
    <row r="624" spans="1:111" s="34" customFormat="1" x14ac:dyDescent="0.25">
      <c r="A624" s="9"/>
      <c r="B624" s="40" t="s">
        <v>17</v>
      </c>
      <c r="C624" s="11" t="s">
        <v>18</v>
      </c>
      <c r="D624" s="92">
        <v>11</v>
      </c>
      <c r="E624" s="32"/>
      <c r="F624" s="187"/>
      <c r="G624" s="36"/>
      <c r="H624" s="33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  <c r="BP624" s="1"/>
      <c r="BQ624" s="1"/>
      <c r="BR624" s="1"/>
      <c r="BS624" s="1"/>
      <c r="BT624" s="1"/>
      <c r="BU624" s="1"/>
      <c r="BV624" s="1"/>
      <c r="BW624" s="1"/>
      <c r="BX624" s="1"/>
      <c r="BY624" s="1"/>
      <c r="BZ624" s="1"/>
      <c r="CA624" s="1"/>
      <c r="CB624" s="1"/>
      <c r="CC624" s="1"/>
      <c r="CD624" s="1"/>
      <c r="CE624" s="1"/>
      <c r="CF624" s="1"/>
      <c r="CG624" s="1"/>
      <c r="CH624" s="1"/>
      <c r="CI624" s="1"/>
      <c r="CJ624" s="1"/>
      <c r="CK624" s="1"/>
      <c r="CL624" s="1"/>
      <c r="CM624" s="1"/>
      <c r="CN624" s="1"/>
      <c r="CO624" s="1"/>
      <c r="CP624" s="1"/>
      <c r="CQ624" s="1"/>
      <c r="CR624" s="1"/>
      <c r="CS624" s="1"/>
      <c r="CT624" s="1"/>
      <c r="CU624" s="1"/>
      <c r="CV624" s="1"/>
      <c r="CW624" s="1"/>
      <c r="CX624" s="1"/>
      <c r="CY624" s="1"/>
      <c r="CZ624" s="1"/>
      <c r="DA624" s="1"/>
      <c r="DB624" s="1"/>
      <c r="DC624" s="1"/>
      <c r="DD624" s="1"/>
      <c r="DE624" s="1"/>
      <c r="DF624" s="1"/>
      <c r="DG624" s="1"/>
    </row>
    <row r="625" spans="1:111" s="34" customFormat="1" x14ac:dyDescent="0.25">
      <c r="A625" s="9">
        <f>A623+1</f>
        <v>929</v>
      </c>
      <c r="B625" s="25" t="s">
        <v>196</v>
      </c>
      <c r="C625" s="94"/>
      <c r="D625" s="92">
        <v>0</v>
      </c>
      <c r="E625" s="32"/>
      <c r="F625" s="187"/>
      <c r="G625" s="36"/>
      <c r="H625" s="33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  <c r="BP625" s="1"/>
      <c r="BQ625" s="1"/>
      <c r="BR625" s="1"/>
      <c r="BS625" s="1"/>
      <c r="BT625" s="1"/>
      <c r="BU625" s="1"/>
      <c r="BV625" s="1"/>
      <c r="BW625" s="1"/>
      <c r="BX625" s="1"/>
      <c r="BY625" s="1"/>
      <c r="BZ625" s="1"/>
      <c r="CA625" s="1"/>
      <c r="CB625" s="1"/>
      <c r="CC625" s="1"/>
      <c r="CD625" s="1"/>
      <c r="CE625" s="1"/>
      <c r="CF625" s="1"/>
      <c r="CG625" s="1"/>
      <c r="CH625" s="1"/>
      <c r="CI625" s="1"/>
      <c r="CJ625" s="1"/>
      <c r="CK625" s="1"/>
      <c r="CL625" s="1"/>
      <c r="CM625" s="1"/>
      <c r="CN625" s="1"/>
      <c r="CO625" s="1"/>
      <c r="CP625" s="1"/>
      <c r="CQ625" s="1"/>
      <c r="CR625" s="1"/>
      <c r="CS625" s="1"/>
      <c r="CT625" s="1"/>
      <c r="CU625" s="1"/>
      <c r="CV625" s="1"/>
      <c r="CW625" s="1"/>
      <c r="CX625" s="1"/>
      <c r="CY625" s="1"/>
      <c r="CZ625" s="1"/>
      <c r="DA625" s="1"/>
      <c r="DB625" s="1"/>
      <c r="DC625" s="1"/>
      <c r="DD625" s="1"/>
      <c r="DE625" s="1"/>
      <c r="DF625" s="1"/>
      <c r="DG625" s="1"/>
    </row>
    <row r="626" spans="1:111" s="34" customFormat="1" x14ac:dyDescent="0.25">
      <c r="A626" s="9"/>
      <c r="B626" s="40" t="s">
        <v>17</v>
      </c>
      <c r="C626" s="11" t="s">
        <v>18</v>
      </c>
      <c r="D626" s="92">
        <v>3</v>
      </c>
      <c r="E626" s="32"/>
      <c r="F626" s="187"/>
      <c r="G626" s="36"/>
      <c r="H626" s="33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  <c r="BP626" s="1"/>
      <c r="BQ626" s="1"/>
      <c r="BR626" s="1"/>
      <c r="BS626" s="1"/>
      <c r="BT626" s="1"/>
      <c r="BU626" s="1"/>
      <c r="BV626" s="1"/>
      <c r="BW626" s="1"/>
      <c r="BX626" s="1"/>
      <c r="BY626" s="1"/>
      <c r="BZ626" s="1"/>
      <c r="CA626" s="1"/>
      <c r="CB626" s="1"/>
      <c r="CC626" s="1"/>
      <c r="CD626" s="1"/>
      <c r="CE626" s="1"/>
      <c r="CF626" s="1"/>
      <c r="CG626" s="1"/>
      <c r="CH626" s="1"/>
      <c r="CI626" s="1"/>
      <c r="CJ626" s="1"/>
      <c r="CK626" s="1"/>
      <c r="CL626" s="1"/>
      <c r="CM626" s="1"/>
      <c r="CN626" s="1"/>
      <c r="CO626" s="1"/>
      <c r="CP626" s="1"/>
      <c r="CQ626" s="1"/>
      <c r="CR626" s="1"/>
      <c r="CS626" s="1"/>
      <c r="CT626" s="1"/>
      <c r="CU626" s="1"/>
      <c r="CV626" s="1"/>
      <c r="CW626" s="1"/>
      <c r="CX626" s="1"/>
      <c r="CY626" s="1"/>
      <c r="CZ626" s="1"/>
      <c r="DA626" s="1"/>
      <c r="DB626" s="1"/>
      <c r="DC626" s="1"/>
      <c r="DD626" s="1"/>
      <c r="DE626" s="1"/>
      <c r="DF626" s="1"/>
      <c r="DG626" s="1"/>
    </row>
    <row r="627" spans="1:111" s="34" customFormat="1" x14ac:dyDescent="0.25">
      <c r="A627" s="9">
        <f>A625+1</f>
        <v>930</v>
      </c>
      <c r="B627" s="25" t="s">
        <v>197</v>
      </c>
      <c r="C627" s="94"/>
      <c r="D627" s="92">
        <v>0</v>
      </c>
      <c r="E627" s="32"/>
      <c r="F627" s="187"/>
      <c r="G627" s="36"/>
      <c r="H627" s="33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  <c r="BP627" s="1"/>
      <c r="BQ627" s="1"/>
      <c r="BR627" s="1"/>
      <c r="BS627" s="1"/>
      <c r="BT627" s="1"/>
      <c r="BU627" s="1"/>
      <c r="BV627" s="1"/>
      <c r="BW627" s="1"/>
      <c r="BX627" s="1"/>
      <c r="BY627" s="1"/>
      <c r="BZ627" s="1"/>
      <c r="CA627" s="1"/>
      <c r="CB627" s="1"/>
      <c r="CC627" s="1"/>
      <c r="CD627" s="1"/>
      <c r="CE627" s="1"/>
      <c r="CF627" s="1"/>
      <c r="CG627" s="1"/>
      <c r="CH627" s="1"/>
      <c r="CI627" s="1"/>
      <c r="CJ627" s="1"/>
      <c r="CK627" s="1"/>
      <c r="CL627" s="1"/>
      <c r="CM627" s="1"/>
      <c r="CN627" s="1"/>
      <c r="CO627" s="1"/>
      <c r="CP627" s="1"/>
      <c r="CQ627" s="1"/>
      <c r="CR627" s="1"/>
      <c r="CS627" s="1"/>
      <c r="CT627" s="1"/>
      <c r="CU627" s="1"/>
      <c r="CV627" s="1"/>
      <c r="CW627" s="1"/>
      <c r="CX627" s="1"/>
      <c r="CY627" s="1"/>
      <c r="CZ627" s="1"/>
      <c r="DA627" s="1"/>
      <c r="DB627" s="1"/>
      <c r="DC627" s="1"/>
      <c r="DD627" s="1"/>
      <c r="DE627" s="1"/>
      <c r="DF627" s="1"/>
      <c r="DG627" s="1"/>
    </row>
    <row r="628" spans="1:111" s="34" customFormat="1" x14ac:dyDescent="0.25">
      <c r="A628" s="9"/>
      <c r="B628" s="40" t="s">
        <v>17</v>
      </c>
      <c r="C628" s="11" t="s">
        <v>18</v>
      </c>
      <c r="D628" s="92">
        <v>2</v>
      </c>
      <c r="E628" s="32"/>
      <c r="F628" s="187"/>
      <c r="G628" s="36"/>
      <c r="H628" s="33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  <c r="BP628" s="1"/>
      <c r="BQ628" s="1"/>
      <c r="BR628" s="1"/>
      <c r="BS628" s="1"/>
      <c r="BT628" s="1"/>
      <c r="BU628" s="1"/>
      <c r="BV628" s="1"/>
      <c r="BW628" s="1"/>
      <c r="BX628" s="1"/>
      <c r="BY628" s="1"/>
      <c r="BZ628" s="1"/>
      <c r="CA628" s="1"/>
      <c r="CB628" s="1"/>
      <c r="CC628" s="1"/>
      <c r="CD628" s="1"/>
      <c r="CE628" s="1"/>
      <c r="CF628" s="1"/>
      <c r="CG628" s="1"/>
      <c r="CH628" s="1"/>
      <c r="CI628" s="1"/>
      <c r="CJ628" s="1"/>
      <c r="CK628" s="1"/>
      <c r="CL628" s="1"/>
      <c r="CM628" s="1"/>
      <c r="CN628" s="1"/>
      <c r="CO628" s="1"/>
      <c r="CP628" s="1"/>
      <c r="CQ628" s="1"/>
      <c r="CR628" s="1"/>
      <c r="CS628" s="1"/>
      <c r="CT628" s="1"/>
      <c r="CU628" s="1"/>
      <c r="CV628" s="1"/>
      <c r="CW628" s="1"/>
      <c r="CX628" s="1"/>
      <c r="CY628" s="1"/>
      <c r="CZ628" s="1"/>
      <c r="DA628" s="1"/>
      <c r="DB628" s="1"/>
      <c r="DC628" s="1"/>
      <c r="DD628" s="1"/>
      <c r="DE628" s="1"/>
      <c r="DF628" s="1"/>
      <c r="DG628" s="1"/>
    </row>
    <row r="629" spans="1:111" s="34" customFormat="1" x14ac:dyDescent="0.25">
      <c r="A629" s="9">
        <f>A627+1</f>
        <v>931</v>
      </c>
      <c r="B629" s="25" t="s">
        <v>198</v>
      </c>
      <c r="C629" s="94"/>
      <c r="D629" s="92">
        <v>0</v>
      </c>
      <c r="E629" s="32"/>
      <c r="F629" s="187"/>
      <c r="G629" s="36"/>
      <c r="H629" s="33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  <c r="BP629" s="1"/>
      <c r="BQ629" s="1"/>
      <c r="BR629" s="1"/>
      <c r="BS629" s="1"/>
      <c r="BT629" s="1"/>
      <c r="BU629" s="1"/>
      <c r="BV629" s="1"/>
      <c r="BW629" s="1"/>
      <c r="BX629" s="1"/>
      <c r="BY629" s="1"/>
      <c r="BZ629" s="1"/>
      <c r="CA629" s="1"/>
      <c r="CB629" s="1"/>
      <c r="CC629" s="1"/>
      <c r="CD629" s="1"/>
      <c r="CE629" s="1"/>
      <c r="CF629" s="1"/>
      <c r="CG629" s="1"/>
      <c r="CH629" s="1"/>
      <c r="CI629" s="1"/>
      <c r="CJ629" s="1"/>
      <c r="CK629" s="1"/>
      <c r="CL629" s="1"/>
      <c r="CM629" s="1"/>
      <c r="CN629" s="1"/>
      <c r="CO629" s="1"/>
      <c r="CP629" s="1"/>
      <c r="CQ629" s="1"/>
      <c r="CR629" s="1"/>
      <c r="CS629" s="1"/>
      <c r="CT629" s="1"/>
      <c r="CU629" s="1"/>
      <c r="CV629" s="1"/>
      <c r="CW629" s="1"/>
      <c r="CX629" s="1"/>
      <c r="CY629" s="1"/>
      <c r="CZ629" s="1"/>
      <c r="DA629" s="1"/>
      <c r="DB629" s="1"/>
      <c r="DC629" s="1"/>
      <c r="DD629" s="1"/>
      <c r="DE629" s="1"/>
      <c r="DF629" s="1"/>
      <c r="DG629" s="1"/>
    </row>
    <row r="630" spans="1:111" s="34" customFormat="1" x14ac:dyDescent="0.25">
      <c r="A630" s="9"/>
      <c r="B630" s="40" t="s">
        <v>17</v>
      </c>
      <c r="C630" s="11" t="s">
        <v>18</v>
      </c>
      <c r="D630" s="92">
        <v>1</v>
      </c>
      <c r="E630" s="32"/>
      <c r="F630" s="187"/>
      <c r="G630" s="36"/>
      <c r="H630" s="33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  <c r="BP630" s="1"/>
      <c r="BQ630" s="1"/>
      <c r="BR630" s="1"/>
      <c r="BS630" s="1"/>
      <c r="BT630" s="1"/>
      <c r="BU630" s="1"/>
      <c r="BV630" s="1"/>
      <c r="BW630" s="1"/>
      <c r="BX630" s="1"/>
      <c r="BY630" s="1"/>
      <c r="BZ630" s="1"/>
      <c r="CA630" s="1"/>
      <c r="CB630" s="1"/>
      <c r="CC630" s="1"/>
      <c r="CD630" s="1"/>
      <c r="CE630" s="1"/>
      <c r="CF630" s="1"/>
      <c r="CG630" s="1"/>
      <c r="CH630" s="1"/>
      <c r="CI630" s="1"/>
      <c r="CJ630" s="1"/>
      <c r="CK630" s="1"/>
      <c r="CL630" s="1"/>
      <c r="CM630" s="1"/>
      <c r="CN630" s="1"/>
      <c r="CO630" s="1"/>
      <c r="CP630" s="1"/>
      <c r="CQ630" s="1"/>
      <c r="CR630" s="1"/>
      <c r="CS630" s="1"/>
      <c r="CT630" s="1"/>
      <c r="CU630" s="1"/>
      <c r="CV630" s="1"/>
      <c r="CW630" s="1"/>
      <c r="CX630" s="1"/>
      <c r="CY630" s="1"/>
      <c r="CZ630" s="1"/>
      <c r="DA630" s="1"/>
      <c r="DB630" s="1"/>
      <c r="DC630" s="1"/>
      <c r="DD630" s="1"/>
      <c r="DE630" s="1"/>
      <c r="DF630" s="1"/>
      <c r="DG630" s="1"/>
    </row>
    <row r="631" spans="1:111" s="34" customFormat="1" x14ac:dyDescent="0.25">
      <c r="A631" s="9">
        <f>A629+1</f>
        <v>932</v>
      </c>
      <c r="B631" s="25" t="s">
        <v>816</v>
      </c>
      <c r="C631" s="94"/>
      <c r="D631" s="92">
        <v>0</v>
      </c>
      <c r="E631" s="32"/>
      <c r="F631" s="187"/>
      <c r="G631" s="36"/>
      <c r="H631" s="33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  <c r="BP631" s="1"/>
      <c r="BQ631" s="1"/>
      <c r="BR631" s="1"/>
      <c r="BS631" s="1"/>
      <c r="BT631" s="1"/>
      <c r="BU631" s="1"/>
      <c r="BV631" s="1"/>
      <c r="BW631" s="1"/>
      <c r="BX631" s="1"/>
      <c r="BY631" s="1"/>
      <c r="BZ631" s="1"/>
      <c r="CA631" s="1"/>
      <c r="CB631" s="1"/>
      <c r="CC631" s="1"/>
      <c r="CD631" s="1"/>
      <c r="CE631" s="1"/>
      <c r="CF631" s="1"/>
      <c r="CG631" s="1"/>
      <c r="CH631" s="1"/>
      <c r="CI631" s="1"/>
      <c r="CJ631" s="1"/>
      <c r="CK631" s="1"/>
      <c r="CL631" s="1"/>
      <c r="CM631" s="1"/>
      <c r="CN631" s="1"/>
      <c r="CO631" s="1"/>
      <c r="CP631" s="1"/>
      <c r="CQ631" s="1"/>
      <c r="CR631" s="1"/>
      <c r="CS631" s="1"/>
      <c r="CT631" s="1"/>
      <c r="CU631" s="1"/>
      <c r="CV631" s="1"/>
      <c r="CW631" s="1"/>
      <c r="CX631" s="1"/>
      <c r="CY631" s="1"/>
      <c r="CZ631" s="1"/>
      <c r="DA631" s="1"/>
      <c r="DB631" s="1"/>
      <c r="DC631" s="1"/>
      <c r="DD631" s="1"/>
      <c r="DE631" s="1"/>
      <c r="DF631" s="1"/>
      <c r="DG631" s="1"/>
    </row>
    <row r="632" spans="1:111" s="34" customFormat="1" x14ac:dyDescent="0.25">
      <c r="A632" s="9"/>
      <c r="B632" s="40" t="s">
        <v>17</v>
      </c>
      <c r="C632" s="11" t="s">
        <v>18</v>
      </c>
      <c r="D632" s="92">
        <v>79</v>
      </c>
      <c r="E632" s="32"/>
      <c r="F632" s="187"/>
      <c r="G632" s="36"/>
      <c r="H632" s="33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  <c r="BP632" s="1"/>
      <c r="BQ632" s="1"/>
      <c r="BR632" s="1"/>
      <c r="BS632" s="1"/>
      <c r="BT632" s="1"/>
      <c r="BU632" s="1"/>
      <c r="BV632" s="1"/>
      <c r="BW632" s="1"/>
      <c r="BX632" s="1"/>
      <c r="BY632" s="1"/>
      <c r="BZ632" s="1"/>
      <c r="CA632" s="1"/>
      <c r="CB632" s="1"/>
      <c r="CC632" s="1"/>
      <c r="CD632" s="1"/>
      <c r="CE632" s="1"/>
      <c r="CF632" s="1"/>
      <c r="CG632" s="1"/>
      <c r="CH632" s="1"/>
      <c r="CI632" s="1"/>
      <c r="CJ632" s="1"/>
      <c r="CK632" s="1"/>
      <c r="CL632" s="1"/>
      <c r="CM632" s="1"/>
      <c r="CN632" s="1"/>
      <c r="CO632" s="1"/>
      <c r="CP632" s="1"/>
      <c r="CQ632" s="1"/>
      <c r="CR632" s="1"/>
      <c r="CS632" s="1"/>
      <c r="CT632" s="1"/>
      <c r="CU632" s="1"/>
      <c r="CV632" s="1"/>
      <c r="CW632" s="1"/>
      <c r="CX632" s="1"/>
      <c r="CY632" s="1"/>
      <c r="CZ632" s="1"/>
      <c r="DA632" s="1"/>
      <c r="DB632" s="1"/>
      <c r="DC632" s="1"/>
      <c r="DD632" s="1"/>
      <c r="DE632" s="1"/>
      <c r="DF632" s="1"/>
      <c r="DG632" s="1"/>
    </row>
    <row r="633" spans="1:111" s="34" customFormat="1" x14ac:dyDescent="0.25">
      <c r="A633" s="9">
        <f>A631+1</f>
        <v>933</v>
      </c>
      <c r="B633" s="25" t="s">
        <v>199</v>
      </c>
      <c r="C633" s="94"/>
      <c r="D633" s="92">
        <v>0</v>
      </c>
      <c r="E633" s="32"/>
      <c r="F633" s="187"/>
      <c r="G633" s="36"/>
      <c r="H633" s="33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  <c r="BP633" s="1"/>
      <c r="BQ633" s="1"/>
      <c r="BR633" s="1"/>
      <c r="BS633" s="1"/>
      <c r="BT633" s="1"/>
      <c r="BU633" s="1"/>
      <c r="BV633" s="1"/>
      <c r="BW633" s="1"/>
      <c r="BX633" s="1"/>
      <c r="BY633" s="1"/>
      <c r="BZ633" s="1"/>
      <c r="CA633" s="1"/>
      <c r="CB633" s="1"/>
      <c r="CC633" s="1"/>
      <c r="CD633" s="1"/>
      <c r="CE633" s="1"/>
      <c r="CF633" s="1"/>
      <c r="CG633" s="1"/>
      <c r="CH633" s="1"/>
      <c r="CI633" s="1"/>
      <c r="CJ633" s="1"/>
      <c r="CK633" s="1"/>
      <c r="CL633" s="1"/>
      <c r="CM633" s="1"/>
      <c r="CN633" s="1"/>
      <c r="CO633" s="1"/>
      <c r="CP633" s="1"/>
      <c r="CQ633" s="1"/>
      <c r="CR633" s="1"/>
      <c r="CS633" s="1"/>
      <c r="CT633" s="1"/>
      <c r="CU633" s="1"/>
      <c r="CV633" s="1"/>
      <c r="CW633" s="1"/>
      <c r="CX633" s="1"/>
      <c r="CY633" s="1"/>
      <c r="CZ633" s="1"/>
      <c r="DA633" s="1"/>
      <c r="DB633" s="1"/>
      <c r="DC633" s="1"/>
      <c r="DD633" s="1"/>
      <c r="DE633" s="1"/>
      <c r="DF633" s="1"/>
      <c r="DG633" s="1"/>
    </row>
    <row r="634" spans="1:111" s="34" customFormat="1" x14ac:dyDescent="0.25">
      <c r="A634" s="9"/>
      <c r="B634" s="40" t="s">
        <v>17</v>
      </c>
      <c r="C634" s="11" t="s">
        <v>18</v>
      </c>
      <c r="D634" s="92">
        <v>21</v>
      </c>
      <c r="E634" s="32"/>
      <c r="F634" s="187"/>
      <c r="G634" s="36"/>
      <c r="H634" s="33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  <c r="BP634" s="1"/>
      <c r="BQ634" s="1"/>
      <c r="BR634" s="1"/>
      <c r="BS634" s="1"/>
      <c r="BT634" s="1"/>
      <c r="BU634" s="1"/>
      <c r="BV634" s="1"/>
      <c r="BW634" s="1"/>
      <c r="BX634" s="1"/>
      <c r="BY634" s="1"/>
      <c r="BZ634" s="1"/>
      <c r="CA634" s="1"/>
      <c r="CB634" s="1"/>
      <c r="CC634" s="1"/>
      <c r="CD634" s="1"/>
      <c r="CE634" s="1"/>
      <c r="CF634" s="1"/>
      <c r="CG634" s="1"/>
      <c r="CH634" s="1"/>
      <c r="CI634" s="1"/>
      <c r="CJ634" s="1"/>
      <c r="CK634" s="1"/>
      <c r="CL634" s="1"/>
      <c r="CM634" s="1"/>
      <c r="CN634" s="1"/>
      <c r="CO634" s="1"/>
      <c r="CP634" s="1"/>
      <c r="CQ634" s="1"/>
      <c r="CR634" s="1"/>
      <c r="CS634" s="1"/>
      <c r="CT634" s="1"/>
      <c r="CU634" s="1"/>
      <c r="CV634" s="1"/>
      <c r="CW634" s="1"/>
      <c r="CX634" s="1"/>
      <c r="CY634" s="1"/>
      <c r="CZ634" s="1"/>
      <c r="DA634" s="1"/>
      <c r="DB634" s="1"/>
      <c r="DC634" s="1"/>
      <c r="DD634" s="1"/>
      <c r="DE634" s="1"/>
      <c r="DF634" s="1"/>
      <c r="DG634" s="1"/>
    </row>
    <row r="635" spans="1:111" s="34" customFormat="1" x14ac:dyDescent="0.25">
      <c r="A635" s="9">
        <f>A633+1</f>
        <v>934</v>
      </c>
      <c r="B635" s="25" t="s">
        <v>200</v>
      </c>
      <c r="C635" s="94"/>
      <c r="D635" s="92"/>
      <c r="E635" s="32"/>
      <c r="F635" s="187"/>
      <c r="G635" s="36"/>
      <c r="H635" s="33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  <c r="BP635" s="1"/>
      <c r="BQ635" s="1"/>
      <c r="BR635" s="1"/>
      <c r="BS635" s="1"/>
      <c r="BT635" s="1"/>
      <c r="BU635" s="1"/>
      <c r="BV635" s="1"/>
      <c r="BW635" s="1"/>
      <c r="BX635" s="1"/>
      <c r="BY635" s="1"/>
      <c r="BZ635" s="1"/>
      <c r="CA635" s="1"/>
      <c r="CB635" s="1"/>
      <c r="CC635" s="1"/>
      <c r="CD635" s="1"/>
      <c r="CE635" s="1"/>
      <c r="CF635" s="1"/>
      <c r="CG635" s="1"/>
      <c r="CH635" s="1"/>
      <c r="CI635" s="1"/>
      <c r="CJ635" s="1"/>
      <c r="CK635" s="1"/>
      <c r="CL635" s="1"/>
      <c r="CM635" s="1"/>
      <c r="CN635" s="1"/>
      <c r="CO635" s="1"/>
      <c r="CP635" s="1"/>
      <c r="CQ635" s="1"/>
      <c r="CR635" s="1"/>
      <c r="CS635" s="1"/>
      <c r="CT635" s="1"/>
      <c r="CU635" s="1"/>
      <c r="CV635" s="1"/>
      <c r="CW635" s="1"/>
      <c r="CX635" s="1"/>
      <c r="CY635" s="1"/>
      <c r="CZ635" s="1"/>
      <c r="DA635" s="1"/>
      <c r="DB635" s="1"/>
      <c r="DC635" s="1"/>
      <c r="DD635" s="1"/>
      <c r="DE635" s="1"/>
      <c r="DF635" s="1"/>
      <c r="DG635" s="1"/>
    </row>
    <row r="636" spans="1:111" s="34" customFormat="1" x14ac:dyDescent="0.25">
      <c r="A636" s="9"/>
      <c r="B636" s="40" t="s">
        <v>17</v>
      </c>
      <c r="C636" s="11" t="s">
        <v>18</v>
      </c>
      <c r="D636" s="92">
        <v>3</v>
      </c>
      <c r="E636" s="32"/>
      <c r="F636" s="187"/>
      <c r="G636" s="36"/>
      <c r="H636" s="33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  <c r="BP636" s="1"/>
      <c r="BQ636" s="1"/>
      <c r="BR636" s="1"/>
      <c r="BS636" s="1"/>
      <c r="BT636" s="1"/>
      <c r="BU636" s="1"/>
      <c r="BV636" s="1"/>
      <c r="BW636" s="1"/>
      <c r="BX636" s="1"/>
      <c r="BY636" s="1"/>
      <c r="BZ636" s="1"/>
      <c r="CA636" s="1"/>
      <c r="CB636" s="1"/>
      <c r="CC636" s="1"/>
      <c r="CD636" s="1"/>
      <c r="CE636" s="1"/>
      <c r="CF636" s="1"/>
      <c r="CG636" s="1"/>
      <c r="CH636" s="1"/>
      <c r="CI636" s="1"/>
      <c r="CJ636" s="1"/>
      <c r="CK636" s="1"/>
      <c r="CL636" s="1"/>
      <c r="CM636" s="1"/>
      <c r="CN636" s="1"/>
      <c r="CO636" s="1"/>
      <c r="CP636" s="1"/>
      <c r="CQ636" s="1"/>
      <c r="CR636" s="1"/>
      <c r="CS636" s="1"/>
      <c r="CT636" s="1"/>
      <c r="CU636" s="1"/>
      <c r="CV636" s="1"/>
      <c r="CW636" s="1"/>
      <c r="CX636" s="1"/>
      <c r="CY636" s="1"/>
      <c r="CZ636" s="1"/>
      <c r="DA636" s="1"/>
      <c r="DB636" s="1"/>
      <c r="DC636" s="1"/>
      <c r="DD636" s="1"/>
      <c r="DE636" s="1"/>
      <c r="DF636" s="1"/>
      <c r="DG636" s="1"/>
    </row>
    <row r="637" spans="1:111" s="34" customFormat="1" x14ac:dyDescent="0.25">
      <c r="A637" s="160"/>
      <c r="B637" s="6" t="s">
        <v>201</v>
      </c>
      <c r="C637" s="94"/>
      <c r="D637" s="92">
        <v>0</v>
      </c>
      <c r="E637" s="32"/>
      <c r="F637" s="187"/>
      <c r="G637" s="36"/>
      <c r="H637" s="33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  <c r="BP637" s="1"/>
      <c r="BQ637" s="1"/>
      <c r="BR637" s="1"/>
      <c r="BS637" s="1"/>
      <c r="BT637" s="1"/>
      <c r="BU637" s="1"/>
      <c r="BV637" s="1"/>
      <c r="BW637" s="1"/>
      <c r="BX637" s="1"/>
      <c r="BY637" s="1"/>
      <c r="BZ637" s="1"/>
      <c r="CA637" s="1"/>
      <c r="CB637" s="1"/>
      <c r="CC637" s="1"/>
      <c r="CD637" s="1"/>
      <c r="CE637" s="1"/>
      <c r="CF637" s="1"/>
      <c r="CG637" s="1"/>
      <c r="CH637" s="1"/>
      <c r="CI637" s="1"/>
      <c r="CJ637" s="1"/>
      <c r="CK637" s="1"/>
      <c r="CL637" s="1"/>
      <c r="CM637" s="1"/>
      <c r="CN637" s="1"/>
      <c r="CO637" s="1"/>
      <c r="CP637" s="1"/>
      <c r="CQ637" s="1"/>
      <c r="CR637" s="1"/>
      <c r="CS637" s="1"/>
      <c r="CT637" s="1"/>
      <c r="CU637" s="1"/>
      <c r="CV637" s="1"/>
      <c r="CW637" s="1"/>
      <c r="CX637" s="1"/>
      <c r="CY637" s="1"/>
      <c r="CZ637" s="1"/>
      <c r="DA637" s="1"/>
      <c r="DB637" s="1"/>
      <c r="DC637" s="1"/>
      <c r="DD637" s="1"/>
      <c r="DE637" s="1"/>
      <c r="DF637" s="1"/>
      <c r="DG637" s="1"/>
    </row>
    <row r="638" spans="1:111" s="34" customFormat="1" x14ac:dyDescent="0.25">
      <c r="A638" s="9">
        <f>+A635+1</f>
        <v>935</v>
      </c>
      <c r="B638" s="25" t="s">
        <v>202</v>
      </c>
      <c r="C638" s="94"/>
      <c r="D638" s="92">
        <v>0</v>
      </c>
      <c r="E638" s="32"/>
      <c r="F638" s="187"/>
      <c r="G638" s="36"/>
      <c r="H638" s="33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  <c r="BP638" s="1"/>
      <c r="BQ638" s="1"/>
      <c r="BR638" s="1"/>
      <c r="BS638" s="1"/>
      <c r="BT638" s="1"/>
      <c r="BU638" s="1"/>
      <c r="BV638" s="1"/>
      <c r="BW638" s="1"/>
      <c r="BX638" s="1"/>
      <c r="BY638" s="1"/>
      <c r="BZ638" s="1"/>
      <c r="CA638" s="1"/>
      <c r="CB638" s="1"/>
      <c r="CC638" s="1"/>
      <c r="CD638" s="1"/>
      <c r="CE638" s="1"/>
      <c r="CF638" s="1"/>
      <c r="CG638" s="1"/>
      <c r="CH638" s="1"/>
      <c r="CI638" s="1"/>
      <c r="CJ638" s="1"/>
      <c r="CK638" s="1"/>
      <c r="CL638" s="1"/>
      <c r="CM638" s="1"/>
      <c r="CN638" s="1"/>
      <c r="CO638" s="1"/>
      <c r="CP638" s="1"/>
      <c r="CQ638" s="1"/>
      <c r="CR638" s="1"/>
      <c r="CS638" s="1"/>
      <c r="CT638" s="1"/>
      <c r="CU638" s="1"/>
      <c r="CV638" s="1"/>
      <c r="CW638" s="1"/>
      <c r="CX638" s="1"/>
      <c r="CY638" s="1"/>
      <c r="CZ638" s="1"/>
      <c r="DA638" s="1"/>
      <c r="DB638" s="1"/>
      <c r="DC638" s="1"/>
      <c r="DD638" s="1"/>
      <c r="DE638" s="1"/>
      <c r="DF638" s="1"/>
      <c r="DG638" s="1"/>
    </row>
    <row r="639" spans="1:111" s="34" customFormat="1" x14ac:dyDescent="0.25">
      <c r="A639" s="9"/>
      <c r="B639" s="39" t="s">
        <v>102</v>
      </c>
      <c r="C639" s="47" t="s">
        <v>16</v>
      </c>
      <c r="D639" s="92">
        <v>30</v>
      </c>
      <c r="E639" s="32"/>
      <c r="F639" s="187"/>
      <c r="G639" s="36"/>
      <c r="H639" s="33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  <c r="BP639" s="1"/>
      <c r="BQ639" s="1"/>
      <c r="BR639" s="1"/>
      <c r="BS639" s="1"/>
      <c r="BT639" s="1"/>
      <c r="BU639" s="1"/>
      <c r="BV639" s="1"/>
      <c r="BW639" s="1"/>
      <c r="BX639" s="1"/>
      <c r="BY639" s="1"/>
      <c r="BZ639" s="1"/>
      <c r="CA639" s="1"/>
      <c r="CB639" s="1"/>
      <c r="CC639" s="1"/>
      <c r="CD639" s="1"/>
      <c r="CE639" s="1"/>
      <c r="CF639" s="1"/>
      <c r="CG639" s="1"/>
      <c r="CH639" s="1"/>
      <c r="CI639" s="1"/>
      <c r="CJ639" s="1"/>
      <c r="CK639" s="1"/>
      <c r="CL639" s="1"/>
      <c r="CM639" s="1"/>
      <c r="CN639" s="1"/>
      <c r="CO639" s="1"/>
      <c r="CP639" s="1"/>
      <c r="CQ639" s="1"/>
      <c r="CR639" s="1"/>
      <c r="CS639" s="1"/>
      <c r="CT639" s="1"/>
      <c r="CU639" s="1"/>
      <c r="CV639" s="1"/>
      <c r="CW639" s="1"/>
      <c r="CX639" s="1"/>
      <c r="CY639" s="1"/>
      <c r="CZ639" s="1"/>
      <c r="DA639" s="1"/>
      <c r="DB639" s="1"/>
      <c r="DC639" s="1"/>
      <c r="DD639" s="1"/>
      <c r="DE639" s="1"/>
      <c r="DF639" s="1"/>
      <c r="DG639" s="1"/>
    </row>
    <row r="640" spans="1:111" s="34" customFormat="1" x14ac:dyDescent="0.25">
      <c r="A640" s="9">
        <f>+A638+1</f>
        <v>936</v>
      </c>
      <c r="B640" s="25" t="s">
        <v>203</v>
      </c>
      <c r="C640" s="94"/>
      <c r="D640" s="92">
        <v>0</v>
      </c>
      <c r="E640" s="32"/>
      <c r="F640" s="187"/>
      <c r="G640" s="36"/>
      <c r="H640" s="33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1"/>
      <c r="BN640" s="1"/>
      <c r="BO640" s="1"/>
      <c r="BP640" s="1"/>
      <c r="BQ640" s="1"/>
      <c r="BR640" s="1"/>
      <c r="BS640" s="1"/>
      <c r="BT640" s="1"/>
      <c r="BU640" s="1"/>
      <c r="BV640" s="1"/>
      <c r="BW640" s="1"/>
      <c r="BX640" s="1"/>
      <c r="BY640" s="1"/>
      <c r="BZ640" s="1"/>
      <c r="CA640" s="1"/>
      <c r="CB640" s="1"/>
      <c r="CC640" s="1"/>
      <c r="CD640" s="1"/>
      <c r="CE640" s="1"/>
      <c r="CF640" s="1"/>
      <c r="CG640" s="1"/>
      <c r="CH640" s="1"/>
      <c r="CI640" s="1"/>
      <c r="CJ640" s="1"/>
      <c r="CK640" s="1"/>
      <c r="CL640" s="1"/>
      <c r="CM640" s="1"/>
      <c r="CN640" s="1"/>
      <c r="CO640" s="1"/>
      <c r="CP640" s="1"/>
      <c r="CQ640" s="1"/>
      <c r="CR640" s="1"/>
      <c r="CS640" s="1"/>
      <c r="CT640" s="1"/>
      <c r="CU640" s="1"/>
      <c r="CV640" s="1"/>
      <c r="CW640" s="1"/>
      <c r="CX640" s="1"/>
      <c r="CY640" s="1"/>
      <c r="CZ640" s="1"/>
      <c r="DA640" s="1"/>
      <c r="DB640" s="1"/>
      <c r="DC640" s="1"/>
      <c r="DD640" s="1"/>
      <c r="DE640" s="1"/>
      <c r="DF640" s="1"/>
      <c r="DG640" s="1"/>
    </row>
    <row r="641" spans="1:111" s="34" customFormat="1" x14ac:dyDescent="0.25">
      <c r="A641" s="9"/>
      <c r="B641" s="39" t="s">
        <v>102</v>
      </c>
      <c r="C641" s="47" t="s">
        <v>16</v>
      </c>
      <c r="D641" s="92">
        <v>30</v>
      </c>
      <c r="E641" s="32"/>
      <c r="F641" s="187"/>
      <c r="G641" s="36"/>
      <c r="H641" s="33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1"/>
      <c r="BN641" s="1"/>
      <c r="BO641" s="1"/>
      <c r="BP641" s="1"/>
      <c r="BQ641" s="1"/>
      <c r="BR641" s="1"/>
      <c r="BS641" s="1"/>
      <c r="BT641" s="1"/>
      <c r="BU641" s="1"/>
      <c r="BV641" s="1"/>
      <c r="BW641" s="1"/>
      <c r="BX641" s="1"/>
      <c r="BY641" s="1"/>
      <c r="BZ641" s="1"/>
      <c r="CA641" s="1"/>
      <c r="CB641" s="1"/>
      <c r="CC641" s="1"/>
      <c r="CD641" s="1"/>
      <c r="CE641" s="1"/>
      <c r="CF641" s="1"/>
      <c r="CG641" s="1"/>
      <c r="CH641" s="1"/>
      <c r="CI641" s="1"/>
      <c r="CJ641" s="1"/>
      <c r="CK641" s="1"/>
      <c r="CL641" s="1"/>
      <c r="CM641" s="1"/>
      <c r="CN641" s="1"/>
      <c r="CO641" s="1"/>
      <c r="CP641" s="1"/>
      <c r="CQ641" s="1"/>
      <c r="CR641" s="1"/>
      <c r="CS641" s="1"/>
      <c r="CT641" s="1"/>
      <c r="CU641" s="1"/>
      <c r="CV641" s="1"/>
      <c r="CW641" s="1"/>
      <c r="CX641" s="1"/>
      <c r="CY641" s="1"/>
      <c r="CZ641" s="1"/>
      <c r="DA641" s="1"/>
      <c r="DB641" s="1"/>
      <c r="DC641" s="1"/>
      <c r="DD641" s="1"/>
      <c r="DE641" s="1"/>
      <c r="DF641" s="1"/>
      <c r="DG641" s="1"/>
    </row>
    <row r="642" spans="1:111" s="34" customFormat="1" x14ac:dyDescent="0.25">
      <c r="A642" s="9">
        <f>+A640+1</f>
        <v>937</v>
      </c>
      <c r="B642" s="25" t="s">
        <v>204</v>
      </c>
      <c r="C642" s="94"/>
      <c r="D642" s="92">
        <v>0</v>
      </c>
      <c r="E642" s="32"/>
      <c r="F642" s="187"/>
      <c r="G642" s="36"/>
      <c r="H642" s="33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1"/>
      <c r="BN642" s="1"/>
      <c r="BO642" s="1"/>
      <c r="BP642" s="1"/>
      <c r="BQ642" s="1"/>
      <c r="BR642" s="1"/>
      <c r="BS642" s="1"/>
      <c r="BT642" s="1"/>
      <c r="BU642" s="1"/>
      <c r="BV642" s="1"/>
      <c r="BW642" s="1"/>
      <c r="BX642" s="1"/>
      <c r="BY642" s="1"/>
      <c r="BZ642" s="1"/>
      <c r="CA642" s="1"/>
      <c r="CB642" s="1"/>
      <c r="CC642" s="1"/>
      <c r="CD642" s="1"/>
      <c r="CE642" s="1"/>
      <c r="CF642" s="1"/>
      <c r="CG642" s="1"/>
      <c r="CH642" s="1"/>
      <c r="CI642" s="1"/>
      <c r="CJ642" s="1"/>
      <c r="CK642" s="1"/>
      <c r="CL642" s="1"/>
      <c r="CM642" s="1"/>
      <c r="CN642" s="1"/>
      <c r="CO642" s="1"/>
      <c r="CP642" s="1"/>
      <c r="CQ642" s="1"/>
      <c r="CR642" s="1"/>
      <c r="CS642" s="1"/>
      <c r="CT642" s="1"/>
      <c r="CU642" s="1"/>
      <c r="CV642" s="1"/>
      <c r="CW642" s="1"/>
      <c r="CX642" s="1"/>
      <c r="CY642" s="1"/>
      <c r="CZ642" s="1"/>
      <c r="DA642" s="1"/>
      <c r="DB642" s="1"/>
      <c r="DC642" s="1"/>
      <c r="DD642" s="1"/>
      <c r="DE642" s="1"/>
      <c r="DF642" s="1"/>
      <c r="DG642" s="1"/>
    </row>
    <row r="643" spans="1:111" s="34" customFormat="1" x14ac:dyDescent="0.25">
      <c r="A643" s="9"/>
      <c r="B643" s="39" t="s">
        <v>102</v>
      </c>
      <c r="C643" s="47" t="s">
        <v>16</v>
      </c>
      <c r="D643" s="92">
        <v>110</v>
      </c>
      <c r="E643" s="32"/>
      <c r="F643" s="187"/>
      <c r="G643" s="36"/>
      <c r="H643" s="33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  <c r="BL643" s="1"/>
      <c r="BM643" s="1"/>
      <c r="BN643" s="1"/>
      <c r="BO643" s="1"/>
      <c r="BP643" s="1"/>
      <c r="BQ643" s="1"/>
      <c r="BR643" s="1"/>
      <c r="BS643" s="1"/>
      <c r="BT643" s="1"/>
      <c r="BU643" s="1"/>
      <c r="BV643" s="1"/>
      <c r="BW643" s="1"/>
      <c r="BX643" s="1"/>
      <c r="BY643" s="1"/>
      <c r="BZ643" s="1"/>
      <c r="CA643" s="1"/>
      <c r="CB643" s="1"/>
      <c r="CC643" s="1"/>
      <c r="CD643" s="1"/>
      <c r="CE643" s="1"/>
      <c r="CF643" s="1"/>
      <c r="CG643" s="1"/>
      <c r="CH643" s="1"/>
      <c r="CI643" s="1"/>
      <c r="CJ643" s="1"/>
      <c r="CK643" s="1"/>
      <c r="CL643" s="1"/>
      <c r="CM643" s="1"/>
      <c r="CN643" s="1"/>
      <c r="CO643" s="1"/>
      <c r="CP643" s="1"/>
      <c r="CQ643" s="1"/>
      <c r="CR643" s="1"/>
      <c r="CS643" s="1"/>
      <c r="CT643" s="1"/>
      <c r="CU643" s="1"/>
      <c r="CV643" s="1"/>
      <c r="CW643" s="1"/>
      <c r="CX643" s="1"/>
      <c r="CY643" s="1"/>
      <c r="CZ643" s="1"/>
      <c r="DA643" s="1"/>
      <c r="DB643" s="1"/>
      <c r="DC643" s="1"/>
      <c r="DD643" s="1"/>
      <c r="DE643" s="1"/>
      <c r="DF643" s="1"/>
      <c r="DG643" s="1"/>
    </row>
    <row r="644" spans="1:111" s="34" customFormat="1" x14ac:dyDescent="0.25">
      <c r="A644" s="9">
        <f>+A642+1</f>
        <v>938</v>
      </c>
      <c r="B644" s="25" t="s">
        <v>205</v>
      </c>
      <c r="C644" s="94"/>
      <c r="D644" s="92">
        <v>0</v>
      </c>
      <c r="E644" s="32"/>
      <c r="F644" s="187"/>
      <c r="G644" s="36"/>
      <c r="H644" s="33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  <c r="BL644" s="1"/>
      <c r="BM644" s="1"/>
      <c r="BN644" s="1"/>
      <c r="BO644" s="1"/>
      <c r="BP644" s="1"/>
      <c r="BQ644" s="1"/>
      <c r="BR644" s="1"/>
      <c r="BS644" s="1"/>
      <c r="BT644" s="1"/>
      <c r="BU644" s="1"/>
      <c r="BV644" s="1"/>
      <c r="BW644" s="1"/>
      <c r="BX644" s="1"/>
      <c r="BY644" s="1"/>
      <c r="BZ644" s="1"/>
      <c r="CA644" s="1"/>
      <c r="CB644" s="1"/>
      <c r="CC644" s="1"/>
      <c r="CD644" s="1"/>
      <c r="CE644" s="1"/>
      <c r="CF644" s="1"/>
      <c r="CG644" s="1"/>
      <c r="CH644" s="1"/>
      <c r="CI644" s="1"/>
      <c r="CJ644" s="1"/>
      <c r="CK644" s="1"/>
      <c r="CL644" s="1"/>
      <c r="CM644" s="1"/>
      <c r="CN644" s="1"/>
      <c r="CO644" s="1"/>
      <c r="CP644" s="1"/>
      <c r="CQ644" s="1"/>
      <c r="CR644" s="1"/>
      <c r="CS644" s="1"/>
      <c r="CT644" s="1"/>
      <c r="CU644" s="1"/>
      <c r="CV644" s="1"/>
      <c r="CW644" s="1"/>
      <c r="CX644" s="1"/>
      <c r="CY644" s="1"/>
      <c r="CZ644" s="1"/>
      <c r="DA644" s="1"/>
      <c r="DB644" s="1"/>
      <c r="DC644" s="1"/>
      <c r="DD644" s="1"/>
      <c r="DE644" s="1"/>
      <c r="DF644" s="1"/>
      <c r="DG644" s="1"/>
    </row>
    <row r="645" spans="1:111" s="34" customFormat="1" x14ac:dyDescent="0.25">
      <c r="A645" s="9"/>
      <c r="B645" s="39" t="s">
        <v>102</v>
      </c>
      <c r="C645" s="47" t="s">
        <v>16</v>
      </c>
      <c r="D645" s="92">
        <v>85</v>
      </c>
      <c r="E645" s="32"/>
      <c r="F645" s="187"/>
      <c r="G645" s="36"/>
      <c r="H645" s="33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  <c r="BL645" s="1"/>
      <c r="BM645" s="1"/>
      <c r="BN645" s="1"/>
      <c r="BO645" s="1"/>
      <c r="BP645" s="1"/>
      <c r="BQ645" s="1"/>
      <c r="BR645" s="1"/>
      <c r="BS645" s="1"/>
      <c r="BT645" s="1"/>
      <c r="BU645" s="1"/>
      <c r="BV645" s="1"/>
      <c r="BW645" s="1"/>
      <c r="BX645" s="1"/>
      <c r="BY645" s="1"/>
      <c r="BZ645" s="1"/>
      <c r="CA645" s="1"/>
      <c r="CB645" s="1"/>
      <c r="CC645" s="1"/>
      <c r="CD645" s="1"/>
      <c r="CE645" s="1"/>
      <c r="CF645" s="1"/>
      <c r="CG645" s="1"/>
      <c r="CH645" s="1"/>
      <c r="CI645" s="1"/>
      <c r="CJ645" s="1"/>
      <c r="CK645" s="1"/>
      <c r="CL645" s="1"/>
      <c r="CM645" s="1"/>
      <c r="CN645" s="1"/>
      <c r="CO645" s="1"/>
      <c r="CP645" s="1"/>
      <c r="CQ645" s="1"/>
      <c r="CR645" s="1"/>
      <c r="CS645" s="1"/>
      <c r="CT645" s="1"/>
      <c r="CU645" s="1"/>
      <c r="CV645" s="1"/>
      <c r="CW645" s="1"/>
      <c r="CX645" s="1"/>
      <c r="CY645" s="1"/>
      <c r="CZ645" s="1"/>
      <c r="DA645" s="1"/>
      <c r="DB645" s="1"/>
      <c r="DC645" s="1"/>
      <c r="DD645" s="1"/>
      <c r="DE645" s="1"/>
      <c r="DF645" s="1"/>
      <c r="DG645" s="1"/>
    </row>
    <row r="646" spans="1:111" s="34" customFormat="1" x14ac:dyDescent="0.25">
      <c r="A646" s="9">
        <f>+A644+1</f>
        <v>939</v>
      </c>
      <c r="B646" s="25" t="s">
        <v>206</v>
      </c>
      <c r="C646" s="94"/>
      <c r="D646" s="92">
        <v>0</v>
      </c>
      <c r="E646" s="32"/>
      <c r="F646" s="187"/>
      <c r="G646" s="36"/>
      <c r="H646" s="33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1"/>
      <c r="BI646" s="1"/>
      <c r="BJ646" s="1"/>
      <c r="BK646" s="1"/>
      <c r="BL646" s="1"/>
      <c r="BM646" s="1"/>
      <c r="BN646" s="1"/>
      <c r="BO646" s="1"/>
      <c r="BP646" s="1"/>
      <c r="BQ646" s="1"/>
      <c r="BR646" s="1"/>
      <c r="BS646" s="1"/>
      <c r="BT646" s="1"/>
      <c r="BU646" s="1"/>
      <c r="BV646" s="1"/>
      <c r="BW646" s="1"/>
      <c r="BX646" s="1"/>
      <c r="BY646" s="1"/>
      <c r="BZ646" s="1"/>
      <c r="CA646" s="1"/>
      <c r="CB646" s="1"/>
      <c r="CC646" s="1"/>
      <c r="CD646" s="1"/>
      <c r="CE646" s="1"/>
      <c r="CF646" s="1"/>
      <c r="CG646" s="1"/>
      <c r="CH646" s="1"/>
      <c r="CI646" s="1"/>
      <c r="CJ646" s="1"/>
      <c r="CK646" s="1"/>
      <c r="CL646" s="1"/>
      <c r="CM646" s="1"/>
      <c r="CN646" s="1"/>
      <c r="CO646" s="1"/>
      <c r="CP646" s="1"/>
      <c r="CQ646" s="1"/>
      <c r="CR646" s="1"/>
      <c r="CS646" s="1"/>
      <c r="CT646" s="1"/>
      <c r="CU646" s="1"/>
      <c r="CV646" s="1"/>
      <c r="CW646" s="1"/>
      <c r="CX646" s="1"/>
      <c r="CY646" s="1"/>
      <c r="CZ646" s="1"/>
      <c r="DA646" s="1"/>
      <c r="DB646" s="1"/>
      <c r="DC646" s="1"/>
      <c r="DD646" s="1"/>
      <c r="DE646" s="1"/>
      <c r="DF646" s="1"/>
      <c r="DG646" s="1"/>
    </row>
    <row r="647" spans="1:111" s="34" customFormat="1" x14ac:dyDescent="0.25">
      <c r="A647" s="9"/>
      <c r="B647" s="39" t="s">
        <v>102</v>
      </c>
      <c r="C647" s="47" t="s">
        <v>16</v>
      </c>
      <c r="D647" s="92">
        <v>315</v>
      </c>
      <c r="E647" s="32"/>
      <c r="F647" s="187"/>
      <c r="G647" s="36"/>
      <c r="H647" s="33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  <c r="BL647" s="1"/>
      <c r="BM647" s="1"/>
      <c r="BN647" s="1"/>
      <c r="BO647" s="1"/>
      <c r="BP647" s="1"/>
      <c r="BQ647" s="1"/>
      <c r="BR647" s="1"/>
      <c r="BS647" s="1"/>
      <c r="BT647" s="1"/>
      <c r="BU647" s="1"/>
      <c r="BV647" s="1"/>
      <c r="BW647" s="1"/>
      <c r="BX647" s="1"/>
      <c r="BY647" s="1"/>
      <c r="BZ647" s="1"/>
      <c r="CA647" s="1"/>
      <c r="CB647" s="1"/>
      <c r="CC647" s="1"/>
      <c r="CD647" s="1"/>
      <c r="CE647" s="1"/>
      <c r="CF647" s="1"/>
      <c r="CG647" s="1"/>
      <c r="CH647" s="1"/>
      <c r="CI647" s="1"/>
      <c r="CJ647" s="1"/>
      <c r="CK647" s="1"/>
      <c r="CL647" s="1"/>
      <c r="CM647" s="1"/>
      <c r="CN647" s="1"/>
      <c r="CO647" s="1"/>
      <c r="CP647" s="1"/>
      <c r="CQ647" s="1"/>
      <c r="CR647" s="1"/>
      <c r="CS647" s="1"/>
      <c r="CT647" s="1"/>
      <c r="CU647" s="1"/>
      <c r="CV647" s="1"/>
      <c r="CW647" s="1"/>
      <c r="CX647" s="1"/>
      <c r="CY647" s="1"/>
      <c r="CZ647" s="1"/>
      <c r="DA647" s="1"/>
      <c r="DB647" s="1"/>
      <c r="DC647" s="1"/>
      <c r="DD647" s="1"/>
      <c r="DE647" s="1"/>
      <c r="DF647" s="1"/>
      <c r="DG647" s="1"/>
    </row>
    <row r="648" spans="1:111" s="34" customFormat="1" x14ac:dyDescent="0.25">
      <c r="A648" s="9">
        <f>+A646+1</f>
        <v>940</v>
      </c>
      <c r="B648" s="25" t="s">
        <v>207</v>
      </c>
      <c r="C648" s="94"/>
      <c r="D648" s="92">
        <v>0</v>
      </c>
      <c r="E648" s="32"/>
      <c r="F648" s="187"/>
      <c r="G648" s="36"/>
      <c r="H648" s="33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  <c r="BL648" s="1"/>
      <c r="BM648" s="1"/>
      <c r="BN648" s="1"/>
      <c r="BO648" s="1"/>
      <c r="BP648" s="1"/>
      <c r="BQ648" s="1"/>
      <c r="BR648" s="1"/>
      <c r="BS648" s="1"/>
      <c r="BT648" s="1"/>
      <c r="BU648" s="1"/>
      <c r="BV648" s="1"/>
      <c r="BW648" s="1"/>
      <c r="BX648" s="1"/>
      <c r="BY648" s="1"/>
      <c r="BZ648" s="1"/>
      <c r="CA648" s="1"/>
      <c r="CB648" s="1"/>
      <c r="CC648" s="1"/>
      <c r="CD648" s="1"/>
      <c r="CE648" s="1"/>
      <c r="CF648" s="1"/>
      <c r="CG648" s="1"/>
      <c r="CH648" s="1"/>
      <c r="CI648" s="1"/>
      <c r="CJ648" s="1"/>
      <c r="CK648" s="1"/>
      <c r="CL648" s="1"/>
      <c r="CM648" s="1"/>
      <c r="CN648" s="1"/>
      <c r="CO648" s="1"/>
      <c r="CP648" s="1"/>
      <c r="CQ648" s="1"/>
      <c r="CR648" s="1"/>
      <c r="CS648" s="1"/>
      <c r="CT648" s="1"/>
      <c r="CU648" s="1"/>
      <c r="CV648" s="1"/>
      <c r="CW648" s="1"/>
      <c r="CX648" s="1"/>
      <c r="CY648" s="1"/>
      <c r="CZ648" s="1"/>
      <c r="DA648" s="1"/>
      <c r="DB648" s="1"/>
      <c r="DC648" s="1"/>
      <c r="DD648" s="1"/>
      <c r="DE648" s="1"/>
      <c r="DF648" s="1"/>
      <c r="DG648" s="1"/>
    </row>
    <row r="649" spans="1:111" s="34" customFormat="1" x14ac:dyDescent="0.25">
      <c r="A649" s="9"/>
      <c r="B649" s="39" t="s">
        <v>102</v>
      </c>
      <c r="C649" s="47" t="s">
        <v>16</v>
      </c>
      <c r="D649" s="92">
        <v>225</v>
      </c>
      <c r="E649" s="32"/>
      <c r="F649" s="187"/>
      <c r="G649" s="36"/>
      <c r="H649" s="33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  <c r="BL649" s="1"/>
      <c r="BM649" s="1"/>
      <c r="BN649" s="1"/>
      <c r="BO649" s="1"/>
      <c r="BP649" s="1"/>
      <c r="BQ649" s="1"/>
      <c r="BR649" s="1"/>
      <c r="BS649" s="1"/>
      <c r="BT649" s="1"/>
      <c r="BU649" s="1"/>
      <c r="BV649" s="1"/>
      <c r="BW649" s="1"/>
      <c r="BX649" s="1"/>
      <c r="BY649" s="1"/>
      <c r="BZ649" s="1"/>
      <c r="CA649" s="1"/>
      <c r="CB649" s="1"/>
      <c r="CC649" s="1"/>
      <c r="CD649" s="1"/>
      <c r="CE649" s="1"/>
      <c r="CF649" s="1"/>
      <c r="CG649" s="1"/>
      <c r="CH649" s="1"/>
      <c r="CI649" s="1"/>
      <c r="CJ649" s="1"/>
      <c r="CK649" s="1"/>
      <c r="CL649" s="1"/>
      <c r="CM649" s="1"/>
      <c r="CN649" s="1"/>
      <c r="CO649" s="1"/>
      <c r="CP649" s="1"/>
      <c r="CQ649" s="1"/>
      <c r="CR649" s="1"/>
      <c r="CS649" s="1"/>
      <c r="CT649" s="1"/>
      <c r="CU649" s="1"/>
      <c r="CV649" s="1"/>
      <c r="CW649" s="1"/>
      <c r="CX649" s="1"/>
      <c r="CY649" s="1"/>
      <c r="CZ649" s="1"/>
      <c r="DA649" s="1"/>
      <c r="DB649" s="1"/>
      <c r="DC649" s="1"/>
      <c r="DD649" s="1"/>
      <c r="DE649" s="1"/>
      <c r="DF649" s="1"/>
      <c r="DG649" s="1"/>
    </row>
    <row r="650" spans="1:111" s="34" customFormat="1" x14ac:dyDescent="0.25">
      <c r="A650" s="9">
        <f>+A648+1</f>
        <v>941</v>
      </c>
      <c r="B650" s="25" t="s">
        <v>208</v>
      </c>
      <c r="C650" s="94"/>
      <c r="D650" s="92">
        <v>0</v>
      </c>
      <c r="E650" s="32"/>
      <c r="F650" s="187"/>
      <c r="G650" s="36"/>
      <c r="H650" s="33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  <c r="BL650" s="1"/>
      <c r="BM650" s="1"/>
      <c r="BN650" s="1"/>
      <c r="BO650" s="1"/>
      <c r="BP650" s="1"/>
      <c r="BQ650" s="1"/>
      <c r="BR650" s="1"/>
      <c r="BS650" s="1"/>
      <c r="BT650" s="1"/>
      <c r="BU650" s="1"/>
      <c r="BV650" s="1"/>
      <c r="BW650" s="1"/>
      <c r="BX650" s="1"/>
      <c r="BY650" s="1"/>
      <c r="BZ650" s="1"/>
      <c r="CA650" s="1"/>
      <c r="CB650" s="1"/>
      <c r="CC650" s="1"/>
      <c r="CD650" s="1"/>
      <c r="CE650" s="1"/>
      <c r="CF650" s="1"/>
      <c r="CG650" s="1"/>
      <c r="CH650" s="1"/>
      <c r="CI650" s="1"/>
      <c r="CJ650" s="1"/>
      <c r="CK650" s="1"/>
      <c r="CL650" s="1"/>
      <c r="CM650" s="1"/>
      <c r="CN650" s="1"/>
      <c r="CO650" s="1"/>
      <c r="CP650" s="1"/>
      <c r="CQ650" s="1"/>
      <c r="CR650" s="1"/>
      <c r="CS650" s="1"/>
      <c r="CT650" s="1"/>
      <c r="CU650" s="1"/>
      <c r="CV650" s="1"/>
      <c r="CW650" s="1"/>
      <c r="CX650" s="1"/>
      <c r="CY650" s="1"/>
      <c r="CZ650" s="1"/>
      <c r="DA650" s="1"/>
      <c r="DB650" s="1"/>
      <c r="DC650" s="1"/>
      <c r="DD650" s="1"/>
      <c r="DE650" s="1"/>
      <c r="DF650" s="1"/>
      <c r="DG650" s="1"/>
    </row>
    <row r="651" spans="1:111" s="34" customFormat="1" x14ac:dyDescent="0.25">
      <c r="A651" s="9"/>
      <c r="B651" s="39" t="s">
        <v>102</v>
      </c>
      <c r="C651" s="47" t="s">
        <v>16</v>
      </c>
      <c r="D651" s="92">
        <v>395</v>
      </c>
      <c r="E651" s="32"/>
      <c r="F651" s="187"/>
      <c r="G651" s="36"/>
      <c r="H651" s="33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1"/>
      <c r="BI651" s="1"/>
      <c r="BJ651" s="1"/>
      <c r="BK651" s="1"/>
      <c r="BL651" s="1"/>
      <c r="BM651" s="1"/>
      <c r="BN651" s="1"/>
      <c r="BO651" s="1"/>
      <c r="BP651" s="1"/>
      <c r="BQ651" s="1"/>
      <c r="BR651" s="1"/>
      <c r="BS651" s="1"/>
      <c r="BT651" s="1"/>
      <c r="BU651" s="1"/>
      <c r="BV651" s="1"/>
      <c r="BW651" s="1"/>
      <c r="BX651" s="1"/>
      <c r="BY651" s="1"/>
      <c r="BZ651" s="1"/>
      <c r="CA651" s="1"/>
      <c r="CB651" s="1"/>
      <c r="CC651" s="1"/>
      <c r="CD651" s="1"/>
      <c r="CE651" s="1"/>
      <c r="CF651" s="1"/>
      <c r="CG651" s="1"/>
      <c r="CH651" s="1"/>
      <c r="CI651" s="1"/>
      <c r="CJ651" s="1"/>
      <c r="CK651" s="1"/>
      <c r="CL651" s="1"/>
      <c r="CM651" s="1"/>
      <c r="CN651" s="1"/>
      <c r="CO651" s="1"/>
      <c r="CP651" s="1"/>
      <c r="CQ651" s="1"/>
      <c r="CR651" s="1"/>
      <c r="CS651" s="1"/>
      <c r="CT651" s="1"/>
      <c r="CU651" s="1"/>
      <c r="CV651" s="1"/>
      <c r="CW651" s="1"/>
      <c r="CX651" s="1"/>
      <c r="CY651" s="1"/>
      <c r="CZ651" s="1"/>
      <c r="DA651" s="1"/>
      <c r="DB651" s="1"/>
      <c r="DC651" s="1"/>
      <c r="DD651" s="1"/>
      <c r="DE651" s="1"/>
      <c r="DF651" s="1"/>
      <c r="DG651" s="1"/>
    </row>
    <row r="652" spans="1:111" s="34" customFormat="1" x14ac:dyDescent="0.25">
      <c r="A652" s="9">
        <f>+A650+1</f>
        <v>942</v>
      </c>
      <c r="B652" s="25" t="s">
        <v>209</v>
      </c>
      <c r="C652" s="94"/>
      <c r="D652" s="92">
        <v>0</v>
      </c>
      <c r="E652" s="32"/>
      <c r="F652" s="187"/>
      <c r="G652" s="36"/>
      <c r="H652" s="33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1"/>
      <c r="BI652" s="1"/>
      <c r="BJ652" s="1"/>
      <c r="BK652" s="1"/>
      <c r="BL652" s="1"/>
      <c r="BM652" s="1"/>
      <c r="BN652" s="1"/>
      <c r="BO652" s="1"/>
      <c r="BP652" s="1"/>
      <c r="BQ652" s="1"/>
      <c r="BR652" s="1"/>
      <c r="BS652" s="1"/>
      <c r="BT652" s="1"/>
      <c r="BU652" s="1"/>
      <c r="BV652" s="1"/>
      <c r="BW652" s="1"/>
      <c r="BX652" s="1"/>
      <c r="BY652" s="1"/>
      <c r="BZ652" s="1"/>
      <c r="CA652" s="1"/>
      <c r="CB652" s="1"/>
      <c r="CC652" s="1"/>
      <c r="CD652" s="1"/>
      <c r="CE652" s="1"/>
      <c r="CF652" s="1"/>
      <c r="CG652" s="1"/>
      <c r="CH652" s="1"/>
      <c r="CI652" s="1"/>
      <c r="CJ652" s="1"/>
      <c r="CK652" s="1"/>
      <c r="CL652" s="1"/>
      <c r="CM652" s="1"/>
      <c r="CN652" s="1"/>
      <c r="CO652" s="1"/>
      <c r="CP652" s="1"/>
      <c r="CQ652" s="1"/>
      <c r="CR652" s="1"/>
      <c r="CS652" s="1"/>
      <c r="CT652" s="1"/>
      <c r="CU652" s="1"/>
      <c r="CV652" s="1"/>
      <c r="CW652" s="1"/>
      <c r="CX652" s="1"/>
      <c r="CY652" s="1"/>
      <c r="CZ652" s="1"/>
      <c r="DA652" s="1"/>
      <c r="DB652" s="1"/>
      <c r="DC652" s="1"/>
      <c r="DD652" s="1"/>
      <c r="DE652" s="1"/>
      <c r="DF652" s="1"/>
      <c r="DG652" s="1"/>
    </row>
    <row r="653" spans="1:111" s="34" customFormat="1" x14ac:dyDescent="0.25">
      <c r="A653" s="9"/>
      <c r="B653" s="39" t="s">
        <v>102</v>
      </c>
      <c r="C653" s="47" t="s">
        <v>16</v>
      </c>
      <c r="D653" s="92">
        <v>120</v>
      </c>
      <c r="E653" s="32"/>
      <c r="F653" s="187"/>
      <c r="G653" s="36"/>
      <c r="H653" s="33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  <c r="BH653" s="1"/>
      <c r="BI653" s="1"/>
      <c r="BJ653" s="1"/>
      <c r="BK653" s="1"/>
      <c r="BL653" s="1"/>
      <c r="BM653" s="1"/>
      <c r="BN653" s="1"/>
      <c r="BO653" s="1"/>
      <c r="BP653" s="1"/>
      <c r="BQ653" s="1"/>
      <c r="BR653" s="1"/>
      <c r="BS653" s="1"/>
      <c r="BT653" s="1"/>
      <c r="BU653" s="1"/>
      <c r="BV653" s="1"/>
      <c r="BW653" s="1"/>
      <c r="BX653" s="1"/>
      <c r="BY653" s="1"/>
      <c r="BZ653" s="1"/>
      <c r="CA653" s="1"/>
      <c r="CB653" s="1"/>
      <c r="CC653" s="1"/>
      <c r="CD653" s="1"/>
      <c r="CE653" s="1"/>
      <c r="CF653" s="1"/>
      <c r="CG653" s="1"/>
      <c r="CH653" s="1"/>
      <c r="CI653" s="1"/>
      <c r="CJ653" s="1"/>
      <c r="CK653" s="1"/>
      <c r="CL653" s="1"/>
      <c r="CM653" s="1"/>
      <c r="CN653" s="1"/>
      <c r="CO653" s="1"/>
      <c r="CP653" s="1"/>
      <c r="CQ653" s="1"/>
      <c r="CR653" s="1"/>
      <c r="CS653" s="1"/>
      <c r="CT653" s="1"/>
      <c r="CU653" s="1"/>
      <c r="CV653" s="1"/>
      <c r="CW653" s="1"/>
      <c r="CX653" s="1"/>
      <c r="CY653" s="1"/>
      <c r="CZ653" s="1"/>
      <c r="DA653" s="1"/>
      <c r="DB653" s="1"/>
      <c r="DC653" s="1"/>
      <c r="DD653" s="1"/>
      <c r="DE653" s="1"/>
      <c r="DF653" s="1"/>
      <c r="DG653" s="1"/>
    </row>
    <row r="654" spans="1:111" s="34" customFormat="1" x14ac:dyDescent="0.25">
      <c r="A654" s="9">
        <f>+A652+1</f>
        <v>943</v>
      </c>
      <c r="B654" s="25" t="s">
        <v>210</v>
      </c>
      <c r="C654" s="94"/>
      <c r="D654" s="92">
        <v>0</v>
      </c>
      <c r="E654" s="32"/>
      <c r="F654" s="187"/>
      <c r="G654" s="36"/>
      <c r="H654" s="33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  <c r="BH654" s="1"/>
      <c r="BI654" s="1"/>
      <c r="BJ654" s="1"/>
      <c r="BK654" s="1"/>
      <c r="BL654" s="1"/>
      <c r="BM654" s="1"/>
      <c r="BN654" s="1"/>
      <c r="BO654" s="1"/>
      <c r="BP654" s="1"/>
      <c r="BQ654" s="1"/>
      <c r="BR654" s="1"/>
      <c r="BS654" s="1"/>
      <c r="BT654" s="1"/>
      <c r="BU654" s="1"/>
      <c r="BV654" s="1"/>
      <c r="BW654" s="1"/>
      <c r="BX654" s="1"/>
      <c r="BY654" s="1"/>
      <c r="BZ654" s="1"/>
      <c r="CA654" s="1"/>
      <c r="CB654" s="1"/>
      <c r="CC654" s="1"/>
      <c r="CD654" s="1"/>
      <c r="CE654" s="1"/>
      <c r="CF654" s="1"/>
      <c r="CG654" s="1"/>
      <c r="CH654" s="1"/>
      <c r="CI654" s="1"/>
      <c r="CJ654" s="1"/>
      <c r="CK654" s="1"/>
      <c r="CL654" s="1"/>
      <c r="CM654" s="1"/>
      <c r="CN654" s="1"/>
      <c r="CO654" s="1"/>
      <c r="CP654" s="1"/>
      <c r="CQ654" s="1"/>
      <c r="CR654" s="1"/>
      <c r="CS654" s="1"/>
      <c r="CT654" s="1"/>
      <c r="CU654" s="1"/>
      <c r="CV654" s="1"/>
      <c r="CW654" s="1"/>
      <c r="CX654" s="1"/>
      <c r="CY654" s="1"/>
      <c r="CZ654" s="1"/>
      <c r="DA654" s="1"/>
      <c r="DB654" s="1"/>
      <c r="DC654" s="1"/>
      <c r="DD654" s="1"/>
      <c r="DE654" s="1"/>
      <c r="DF654" s="1"/>
      <c r="DG654" s="1"/>
    </row>
    <row r="655" spans="1:111" s="34" customFormat="1" x14ac:dyDescent="0.25">
      <c r="A655" s="9"/>
      <c r="B655" s="39" t="s">
        <v>102</v>
      </c>
      <c r="C655" s="47" t="s">
        <v>16</v>
      </c>
      <c r="D655" s="92">
        <v>150</v>
      </c>
      <c r="E655" s="32"/>
      <c r="F655" s="187"/>
      <c r="G655" s="36"/>
      <c r="H655" s="33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  <c r="BH655" s="1"/>
      <c r="BI655" s="1"/>
      <c r="BJ655" s="1"/>
      <c r="BK655" s="1"/>
      <c r="BL655" s="1"/>
      <c r="BM655" s="1"/>
      <c r="BN655" s="1"/>
      <c r="BO655" s="1"/>
      <c r="BP655" s="1"/>
      <c r="BQ655" s="1"/>
      <c r="BR655" s="1"/>
      <c r="BS655" s="1"/>
      <c r="BT655" s="1"/>
      <c r="BU655" s="1"/>
      <c r="BV655" s="1"/>
      <c r="BW655" s="1"/>
      <c r="BX655" s="1"/>
      <c r="BY655" s="1"/>
      <c r="BZ655" s="1"/>
      <c r="CA655" s="1"/>
      <c r="CB655" s="1"/>
      <c r="CC655" s="1"/>
      <c r="CD655" s="1"/>
      <c r="CE655" s="1"/>
      <c r="CF655" s="1"/>
      <c r="CG655" s="1"/>
      <c r="CH655" s="1"/>
      <c r="CI655" s="1"/>
      <c r="CJ655" s="1"/>
      <c r="CK655" s="1"/>
      <c r="CL655" s="1"/>
      <c r="CM655" s="1"/>
      <c r="CN655" s="1"/>
      <c r="CO655" s="1"/>
      <c r="CP655" s="1"/>
      <c r="CQ655" s="1"/>
      <c r="CR655" s="1"/>
      <c r="CS655" s="1"/>
      <c r="CT655" s="1"/>
      <c r="CU655" s="1"/>
      <c r="CV655" s="1"/>
      <c r="CW655" s="1"/>
      <c r="CX655" s="1"/>
      <c r="CY655" s="1"/>
      <c r="CZ655" s="1"/>
      <c r="DA655" s="1"/>
      <c r="DB655" s="1"/>
      <c r="DC655" s="1"/>
      <c r="DD655" s="1"/>
      <c r="DE655" s="1"/>
      <c r="DF655" s="1"/>
      <c r="DG655" s="1"/>
    </row>
    <row r="656" spans="1:111" s="34" customFormat="1" x14ac:dyDescent="0.25">
      <c r="A656" s="9">
        <f>+A654+1</f>
        <v>944</v>
      </c>
      <c r="B656" s="25" t="s">
        <v>211</v>
      </c>
      <c r="C656" s="94"/>
      <c r="D656" s="92">
        <v>0</v>
      </c>
      <c r="E656" s="32"/>
      <c r="F656" s="187"/>
      <c r="G656" s="36"/>
      <c r="H656" s="33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  <c r="BH656" s="1"/>
      <c r="BI656" s="1"/>
      <c r="BJ656" s="1"/>
      <c r="BK656" s="1"/>
      <c r="BL656" s="1"/>
      <c r="BM656" s="1"/>
      <c r="BN656" s="1"/>
      <c r="BO656" s="1"/>
      <c r="BP656" s="1"/>
      <c r="BQ656" s="1"/>
      <c r="BR656" s="1"/>
      <c r="BS656" s="1"/>
      <c r="BT656" s="1"/>
      <c r="BU656" s="1"/>
      <c r="BV656" s="1"/>
      <c r="BW656" s="1"/>
      <c r="BX656" s="1"/>
      <c r="BY656" s="1"/>
      <c r="BZ656" s="1"/>
      <c r="CA656" s="1"/>
      <c r="CB656" s="1"/>
      <c r="CC656" s="1"/>
      <c r="CD656" s="1"/>
      <c r="CE656" s="1"/>
      <c r="CF656" s="1"/>
      <c r="CG656" s="1"/>
      <c r="CH656" s="1"/>
      <c r="CI656" s="1"/>
      <c r="CJ656" s="1"/>
      <c r="CK656" s="1"/>
      <c r="CL656" s="1"/>
      <c r="CM656" s="1"/>
      <c r="CN656" s="1"/>
      <c r="CO656" s="1"/>
      <c r="CP656" s="1"/>
      <c r="CQ656" s="1"/>
      <c r="CR656" s="1"/>
      <c r="CS656" s="1"/>
      <c r="CT656" s="1"/>
      <c r="CU656" s="1"/>
      <c r="CV656" s="1"/>
      <c r="CW656" s="1"/>
      <c r="CX656" s="1"/>
      <c r="CY656" s="1"/>
      <c r="CZ656" s="1"/>
      <c r="DA656" s="1"/>
      <c r="DB656" s="1"/>
      <c r="DC656" s="1"/>
      <c r="DD656" s="1"/>
      <c r="DE656" s="1"/>
      <c r="DF656" s="1"/>
      <c r="DG656" s="1"/>
    </row>
    <row r="657" spans="1:111" s="34" customFormat="1" x14ac:dyDescent="0.25">
      <c r="A657" s="9"/>
      <c r="B657" s="39" t="s">
        <v>102</v>
      </c>
      <c r="C657" s="47" t="s">
        <v>16</v>
      </c>
      <c r="D657" s="92">
        <v>350</v>
      </c>
      <c r="E657" s="32"/>
      <c r="F657" s="187"/>
      <c r="G657" s="36"/>
      <c r="H657" s="33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  <c r="BB657" s="1"/>
      <c r="BC657" s="1"/>
      <c r="BD657" s="1"/>
      <c r="BE657" s="1"/>
      <c r="BF657" s="1"/>
      <c r="BG657" s="1"/>
      <c r="BH657" s="1"/>
      <c r="BI657" s="1"/>
      <c r="BJ657" s="1"/>
      <c r="BK657" s="1"/>
      <c r="BL657" s="1"/>
      <c r="BM657" s="1"/>
      <c r="BN657" s="1"/>
      <c r="BO657" s="1"/>
      <c r="BP657" s="1"/>
      <c r="BQ657" s="1"/>
      <c r="BR657" s="1"/>
      <c r="BS657" s="1"/>
      <c r="BT657" s="1"/>
      <c r="BU657" s="1"/>
      <c r="BV657" s="1"/>
      <c r="BW657" s="1"/>
      <c r="BX657" s="1"/>
      <c r="BY657" s="1"/>
      <c r="BZ657" s="1"/>
      <c r="CA657" s="1"/>
      <c r="CB657" s="1"/>
      <c r="CC657" s="1"/>
      <c r="CD657" s="1"/>
      <c r="CE657" s="1"/>
      <c r="CF657" s="1"/>
      <c r="CG657" s="1"/>
      <c r="CH657" s="1"/>
      <c r="CI657" s="1"/>
      <c r="CJ657" s="1"/>
      <c r="CK657" s="1"/>
      <c r="CL657" s="1"/>
      <c r="CM657" s="1"/>
      <c r="CN657" s="1"/>
      <c r="CO657" s="1"/>
      <c r="CP657" s="1"/>
      <c r="CQ657" s="1"/>
      <c r="CR657" s="1"/>
      <c r="CS657" s="1"/>
      <c r="CT657" s="1"/>
      <c r="CU657" s="1"/>
      <c r="CV657" s="1"/>
      <c r="CW657" s="1"/>
      <c r="CX657" s="1"/>
      <c r="CY657" s="1"/>
      <c r="CZ657" s="1"/>
      <c r="DA657" s="1"/>
      <c r="DB657" s="1"/>
      <c r="DC657" s="1"/>
      <c r="DD657" s="1"/>
      <c r="DE657" s="1"/>
      <c r="DF657" s="1"/>
      <c r="DG657" s="1"/>
    </row>
    <row r="658" spans="1:111" s="34" customFormat="1" x14ac:dyDescent="0.25">
      <c r="A658" s="9">
        <f>+A656+1</f>
        <v>945</v>
      </c>
      <c r="B658" s="25" t="s">
        <v>212</v>
      </c>
      <c r="C658" s="94"/>
      <c r="D658" s="92">
        <v>0</v>
      </c>
      <c r="E658" s="32"/>
      <c r="F658" s="187"/>
      <c r="G658" s="36"/>
      <c r="H658" s="33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  <c r="BB658" s="1"/>
      <c r="BC658" s="1"/>
      <c r="BD658" s="1"/>
      <c r="BE658" s="1"/>
      <c r="BF658" s="1"/>
      <c r="BG658" s="1"/>
      <c r="BH658" s="1"/>
      <c r="BI658" s="1"/>
      <c r="BJ658" s="1"/>
      <c r="BK658" s="1"/>
      <c r="BL658" s="1"/>
      <c r="BM658" s="1"/>
      <c r="BN658" s="1"/>
      <c r="BO658" s="1"/>
      <c r="BP658" s="1"/>
      <c r="BQ658" s="1"/>
      <c r="BR658" s="1"/>
      <c r="BS658" s="1"/>
      <c r="BT658" s="1"/>
      <c r="BU658" s="1"/>
      <c r="BV658" s="1"/>
      <c r="BW658" s="1"/>
      <c r="BX658" s="1"/>
      <c r="BY658" s="1"/>
      <c r="BZ658" s="1"/>
      <c r="CA658" s="1"/>
      <c r="CB658" s="1"/>
      <c r="CC658" s="1"/>
      <c r="CD658" s="1"/>
      <c r="CE658" s="1"/>
      <c r="CF658" s="1"/>
      <c r="CG658" s="1"/>
      <c r="CH658" s="1"/>
      <c r="CI658" s="1"/>
      <c r="CJ658" s="1"/>
      <c r="CK658" s="1"/>
      <c r="CL658" s="1"/>
      <c r="CM658" s="1"/>
      <c r="CN658" s="1"/>
      <c r="CO658" s="1"/>
      <c r="CP658" s="1"/>
      <c r="CQ658" s="1"/>
      <c r="CR658" s="1"/>
      <c r="CS658" s="1"/>
      <c r="CT658" s="1"/>
      <c r="CU658" s="1"/>
      <c r="CV658" s="1"/>
      <c r="CW658" s="1"/>
      <c r="CX658" s="1"/>
      <c r="CY658" s="1"/>
      <c r="CZ658" s="1"/>
      <c r="DA658" s="1"/>
      <c r="DB658" s="1"/>
      <c r="DC658" s="1"/>
      <c r="DD658" s="1"/>
      <c r="DE658" s="1"/>
      <c r="DF658" s="1"/>
      <c r="DG658" s="1"/>
    </row>
    <row r="659" spans="1:111" s="34" customFormat="1" x14ac:dyDescent="0.25">
      <c r="A659" s="9"/>
      <c r="B659" s="39" t="s">
        <v>213</v>
      </c>
      <c r="C659" s="94" t="s">
        <v>5</v>
      </c>
      <c r="D659" s="92">
        <v>30</v>
      </c>
      <c r="E659" s="32"/>
      <c r="F659" s="187"/>
      <c r="G659" s="36"/>
      <c r="H659" s="33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  <c r="BB659" s="1"/>
      <c r="BC659" s="1"/>
      <c r="BD659" s="1"/>
      <c r="BE659" s="1"/>
      <c r="BF659" s="1"/>
      <c r="BG659" s="1"/>
      <c r="BH659" s="1"/>
      <c r="BI659" s="1"/>
      <c r="BJ659" s="1"/>
      <c r="BK659" s="1"/>
      <c r="BL659" s="1"/>
      <c r="BM659" s="1"/>
      <c r="BN659" s="1"/>
      <c r="BO659" s="1"/>
      <c r="BP659" s="1"/>
      <c r="BQ659" s="1"/>
      <c r="BR659" s="1"/>
      <c r="BS659" s="1"/>
      <c r="BT659" s="1"/>
      <c r="BU659" s="1"/>
      <c r="BV659" s="1"/>
      <c r="BW659" s="1"/>
      <c r="BX659" s="1"/>
      <c r="BY659" s="1"/>
      <c r="BZ659" s="1"/>
      <c r="CA659" s="1"/>
      <c r="CB659" s="1"/>
      <c r="CC659" s="1"/>
      <c r="CD659" s="1"/>
      <c r="CE659" s="1"/>
      <c r="CF659" s="1"/>
      <c r="CG659" s="1"/>
      <c r="CH659" s="1"/>
      <c r="CI659" s="1"/>
      <c r="CJ659" s="1"/>
      <c r="CK659" s="1"/>
      <c r="CL659" s="1"/>
      <c r="CM659" s="1"/>
      <c r="CN659" s="1"/>
      <c r="CO659" s="1"/>
      <c r="CP659" s="1"/>
      <c r="CQ659" s="1"/>
      <c r="CR659" s="1"/>
      <c r="CS659" s="1"/>
      <c r="CT659" s="1"/>
      <c r="CU659" s="1"/>
      <c r="CV659" s="1"/>
      <c r="CW659" s="1"/>
      <c r="CX659" s="1"/>
      <c r="CY659" s="1"/>
      <c r="CZ659" s="1"/>
      <c r="DA659" s="1"/>
      <c r="DB659" s="1"/>
      <c r="DC659" s="1"/>
      <c r="DD659" s="1"/>
      <c r="DE659" s="1"/>
      <c r="DF659" s="1"/>
      <c r="DG659" s="1"/>
    </row>
    <row r="660" spans="1:111" s="34" customFormat="1" x14ac:dyDescent="0.25">
      <c r="A660" s="9">
        <f>+A658+1</f>
        <v>946</v>
      </c>
      <c r="B660" s="25" t="s">
        <v>214</v>
      </c>
      <c r="C660" s="94"/>
      <c r="D660" s="92">
        <v>0</v>
      </c>
      <c r="E660" s="32"/>
      <c r="F660" s="187"/>
      <c r="G660" s="36"/>
      <c r="H660" s="33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  <c r="BB660" s="1"/>
      <c r="BC660" s="1"/>
      <c r="BD660" s="1"/>
      <c r="BE660" s="1"/>
      <c r="BF660" s="1"/>
      <c r="BG660" s="1"/>
      <c r="BH660" s="1"/>
      <c r="BI660" s="1"/>
      <c r="BJ660" s="1"/>
      <c r="BK660" s="1"/>
      <c r="BL660" s="1"/>
      <c r="BM660" s="1"/>
      <c r="BN660" s="1"/>
      <c r="BO660" s="1"/>
      <c r="BP660" s="1"/>
      <c r="BQ660" s="1"/>
      <c r="BR660" s="1"/>
      <c r="BS660" s="1"/>
      <c r="BT660" s="1"/>
      <c r="BU660" s="1"/>
      <c r="BV660" s="1"/>
      <c r="BW660" s="1"/>
      <c r="BX660" s="1"/>
      <c r="BY660" s="1"/>
      <c r="BZ660" s="1"/>
      <c r="CA660" s="1"/>
      <c r="CB660" s="1"/>
      <c r="CC660" s="1"/>
      <c r="CD660" s="1"/>
      <c r="CE660" s="1"/>
      <c r="CF660" s="1"/>
      <c r="CG660" s="1"/>
      <c r="CH660" s="1"/>
      <c r="CI660" s="1"/>
      <c r="CJ660" s="1"/>
      <c r="CK660" s="1"/>
      <c r="CL660" s="1"/>
      <c r="CM660" s="1"/>
      <c r="CN660" s="1"/>
      <c r="CO660" s="1"/>
      <c r="CP660" s="1"/>
      <c r="CQ660" s="1"/>
      <c r="CR660" s="1"/>
      <c r="CS660" s="1"/>
      <c r="CT660" s="1"/>
      <c r="CU660" s="1"/>
      <c r="CV660" s="1"/>
      <c r="CW660" s="1"/>
      <c r="CX660" s="1"/>
      <c r="CY660" s="1"/>
      <c r="CZ660" s="1"/>
      <c r="DA660" s="1"/>
      <c r="DB660" s="1"/>
      <c r="DC660" s="1"/>
      <c r="DD660" s="1"/>
      <c r="DE660" s="1"/>
      <c r="DF660" s="1"/>
      <c r="DG660" s="1"/>
    </row>
    <row r="661" spans="1:111" s="34" customFormat="1" x14ac:dyDescent="0.25">
      <c r="A661" s="9"/>
      <c r="B661" s="40" t="s">
        <v>17</v>
      </c>
      <c r="C661" s="11" t="s">
        <v>18</v>
      </c>
      <c r="D661" s="92">
        <v>105</v>
      </c>
      <c r="E661" s="32"/>
      <c r="F661" s="187"/>
      <c r="G661" s="36"/>
      <c r="H661" s="33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  <c r="BB661" s="1"/>
      <c r="BC661" s="1"/>
      <c r="BD661" s="1"/>
      <c r="BE661" s="1"/>
      <c r="BF661" s="1"/>
      <c r="BG661" s="1"/>
      <c r="BH661" s="1"/>
      <c r="BI661" s="1"/>
      <c r="BJ661" s="1"/>
      <c r="BK661" s="1"/>
      <c r="BL661" s="1"/>
      <c r="BM661" s="1"/>
      <c r="BN661" s="1"/>
      <c r="BO661" s="1"/>
      <c r="BP661" s="1"/>
      <c r="BQ661" s="1"/>
      <c r="BR661" s="1"/>
      <c r="BS661" s="1"/>
      <c r="BT661" s="1"/>
      <c r="BU661" s="1"/>
      <c r="BV661" s="1"/>
      <c r="BW661" s="1"/>
      <c r="BX661" s="1"/>
      <c r="BY661" s="1"/>
      <c r="BZ661" s="1"/>
      <c r="CA661" s="1"/>
      <c r="CB661" s="1"/>
      <c r="CC661" s="1"/>
      <c r="CD661" s="1"/>
      <c r="CE661" s="1"/>
      <c r="CF661" s="1"/>
      <c r="CG661" s="1"/>
      <c r="CH661" s="1"/>
      <c r="CI661" s="1"/>
      <c r="CJ661" s="1"/>
      <c r="CK661" s="1"/>
      <c r="CL661" s="1"/>
      <c r="CM661" s="1"/>
      <c r="CN661" s="1"/>
      <c r="CO661" s="1"/>
      <c r="CP661" s="1"/>
      <c r="CQ661" s="1"/>
      <c r="CR661" s="1"/>
      <c r="CS661" s="1"/>
      <c r="CT661" s="1"/>
      <c r="CU661" s="1"/>
      <c r="CV661" s="1"/>
      <c r="CW661" s="1"/>
      <c r="CX661" s="1"/>
      <c r="CY661" s="1"/>
      <c r="CZ661" s="1"/>
      <c r="DA661" s="1"/>
      <c r="DB661" s="1"/>
      <c r="DC661" s="1"/>
      <c r="DD661" s="1"/>
      <c r="DE661" s="1"/>
      <c r="DF661" s="1"/>
      <c r="DG661" s="1"/>
    </row>
    <row r="662" spans="1:111" s="34" customFormat="1" x14ac:dyDescent="0.25">
      <c r="A662" s="9">
        <f>+A660+1</f>
        <v>947</v>
      </c>
      <c r="B662" s="25" t="s">
        <v>215</v>
      </c>
      <c r="C662" s="94"/>
      <c r="D662" s="92">
        <v>0</v>
      </c>
      <c r="E662" s="32"/>
      <c r="F662" s="187"/>
      <c r="G662" s="36"/>
      <c r="H662" s="33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  <c r="BB662" s="1"/>
      <c r="BC662" s="1"/>
      <c r="BD662" s="1"/>
      <c r="BE662" s="1"/>
      <c r="BF662" s="1"/>
      <c r="BG662" s="1"/>
      <c r="BH662" s="1"/>
      <c r="BI662" s="1"/>
      <c r="BJ662" s="1"/>
      <c r="BK662" s="1"/>
      <c r="BL662" s="1"/>
      <c r="BM662" s="1"/>
      <c r="BN662" s="1"/>
      <c r="BO662" s="1"/>
      <c r="BP662" s="1"/>
      <c r="BQ662" s="1"/>
      <c r="BR662" s="1"/>
      <c r="BS662" s="1"/>
      <c r="BT662" s="1"/>
      <c r="BU662" s="1"/>
      <c r="BV662" s="1"/>
      <c r="BW662" s="1"/>
      <c r="BX662" s="1"/>
      <c r="BY662" s="1"/>
      <c r="BZ662" s="1"/>
      <c r="CA662" s="1"/>
      <c r="CB662" s="1"/>
      <c r="CC662" s="1"/>
      <c r="CD662" s="1"/>
      <c r="CE662" s="1"/>
      <c r="CF662" s="1"/>
      <c r="CG662" s="1"/>
      <c r="CH662" s="1"/>
      <c r="CI662" s="1"/>
      <c r="CJ662" s="1"/>
      <c r="CK662" s="1"/>
      <c r="CL662" s="1"/>
      <c r="CM662" s="1"/>
      <c r="CN662" s="1"/>
      <c r="CO662" s="1"/>
      <c r="CP662" s="1"/>
      <c r="CQ662" s="1"/>
      <c r="CR662" s="1"/>
      <c r="CS662" s="1"/>
      <c r="CT662" s="1"/>
      <c r="CU662" s="1"/>
      <c r="CV662" s="1"/>
      <c r="CW662" s="1"/>
      <c r="CX662" s="1"/>
      <c r="CY662" s="1"/>
      <c r="CZ662" s="1"/>
      <c r="DA662" s="1"/>
      <c r="DB662" s="1"/>
      <c r="DC662" s="1"/>
      <c r="DD662" s="1"/>
      <c r="DE662" s="1"/>
      <c r="DF662" s="1"/>
      <c r="DG662" s="1"/>
    </row>
    <row r="663" spans="1:111" s="34" customFormat="1" x14ac:dyDescent="0.25">
      <c r="A663" s="9"/>
      <c r="B663" s="40" t="s">
        <v>17</v>
      </c>
      <c r="C663" s="11" t="s">
        <v>18</v>
      </c>
      <c r="D663" s="92">
        <v>5</v>
      </c>
      <c r="E663" s="32"/>
      <c r="F663" s="187"/>
      <c r="G663" s="36"/>
      <c r="H663" s="33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1"/>
      <c r="BI663" s="1"/>
      <c r="BJ663" s="1"/>
      <c r="BK663" s="1"/>
      <c r="BL663" s="1"/>
      <c r="BM663" s="1"/>
      <c r="BN663" s="1"/>
      <c r="BO663" s="1"/>
      <c r="BP663" s="1"/>
      <c r="BQ663" s="1"/>
      <c r="BR663" s="1"/>
      <c r="BS663" s="1"/>
      <c r="BT663" s="1"/>
      <c r="BU663" s="1"/>
      <c r="BV663" s="1"/>
      <c r="BW663" s="1"/>
      <c r="BX663" s="1"/>
      <c r="BY663" s="1"/>
      <c r="BZ663" s="1"/>
      <c r="CA663" s="1"/>
      <c r="CB663" s="1"/>
      <c r="CC663" s="1"/>
      <c r="CD663" s="1"/>
      <c r="CE663" s="1"/>
      <c r="CF663" s="1"/>
      <c r="CG663" s="1"/>
      <c r="CH663" s="1"/>
      <c r="CI663" s="1"/>
      <c r="CJ663" s="1"/>
      <c r="CK663" s="1"/>
      <c r="CL663" s="1"/>
      <c r="CM663" s="1"/>
      <c r="CN663" s="1"/>
      <c r="CO663" s="1"/>
      <c r="CP663" s="1"/>
      <c r="CQ663" s="1"/>
      <c r="CR663" s="1"/>
      <c r="CS663" s="1"/>
      <c r="CT663" s="1"/>
      <c r="CU663" s="1"/>
      <c r="CV663" s="1"/>
      <c r="CW663" s="1"/>
      <c r="CX663" s="1"/>
      <c r="CY663" s="1"/>
      <c r="CZ663" s="1"/>
      <c r="DA663" s="1"/>
      <c r="DB663" s="1"/>
      <c r="DC663" s="1"/>
      <c r="DD663" s="1"/>
      <c r="DE663" s="1"/>
      <c r="DF663" s="1"/>
      <c r="DG663" s="1"/>
    </row>
    <row r="664" spans="1:111" s="34" customFormat="1" x14ac:dyDescent="0.25">
      <c r="A664" s="9">
        <f>+A662+1</f>
        <v>948</v>
      </c>
      <c r="B664" s="25" t="s">
        <v>216</v>
      </c>
      <c r="C664" s="94"/>
      <c r="D664" s="92">
        <v>0</v>
      </c>
      <c r="E664" s="32"/>
      <c r="F664" s="187"/>
      <c r="G664" s="36"/>
      <c r="H664" s="33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M664" s="1"/>
      <c r="BN664" s="1"/>
      <c r="BO664" s="1"/>
      <c r="BP664" s="1"/>
      <c r="BQ664" s="1"/>
      <c r="BR664" s="1"/>
      <c r="BS664" s="1"/>
      <c r="BT664" s="1"/>
      <c r="BU664" s="1"/>
      <c r="BV664" s="1"/>
      <c r="BW664" s="1"/>
      <c r="BX664" s="1"/>
      <c r="BY664" s="1"/>
      <c r="BZ664" s="1"/>
      <c r="CA664" s="1"/>
      <c r="CB664" s="1"/>
      <c r="CC664" s="1"/>
      <c r="CD664" s="1"/>
      <c r="CE664" s="1"/>
      <c r="CF664" s="1"/>
      <c r="CG664" s="1"/>
      <c r="CH664" s="1"/>
      <c r="CI664" s="1"/>
      <c r="CJ664" s="1"/>
      <c r="CK664" s="1"/>
      <c r="CL664" s="1"/>
      <c r="CM664" s="1"/>
      <c r="CN664" s="1"/>
      <c r="CO664" s="1"/>
      <c r="CP664" s="1"/>
      <c r="CQ664" s="1"/>
      <c r="CR664" s="1"/>
      <c r="CS664" s="1"/>
      <c r="CT664" s="1"/>
      <c r="CU664" s="1"/>
      <c r="CV664" s="1"/>
      <c r="CW664" s="1"/>
      <c r="CX664" s="1"/>
      <c r="CY664" s="1"/>
      <c r="CZ664" s="1"/>
      <c r="DA664" s="1"/>
      <c r="DB664" s="1"/>
      <c r="DC664" s="1"/>
      <c r="DD664" s="1"/>
      <c r="DE664" s="1"/>
      <c r="DF664" s="1"/>
      <c r="DG664" s="1"/>
    </row>
    <row r="665" spans="1:111" s="34" customFormat="1" x14ac:dyDescent="0.25">
      <c r="A665" s="9"/>
      <c r="B665" s="40" t="s">
        <v>17</v>
      </c>
      <c r="C665" s="11" t="s">
        <v>18</v>
      </c>
      <c r="D665" s="92">
        <v>21</v>
      </c>
      <c r="E665" s="32"/>
      <c r="F665" s="187"/>
      <c r="G665" s="36"/>
      <c r="H665" s="33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  <c r="BL665" s="1"/>
      <c r="BM665" s="1"/>
      <c r="BN665" s="1"/>
      <c r="BO665" s="1"/>
      <c r="BP665" s="1"/>
      <c r="BQ665" s="1"/>
      <c r="BR665" s="1"/>
      <c r="BS665" s="1"/>
      <c r="BT665" s="1"/>
      <c r="BU665" s="1"/>
      <c r="BV665" s="1"/>
      <c r="BW665" s="1"/>
      <c r="BX665" s="1"/>
      <c r="BY665" s="1"/>
      <c r="BZ665" s="1"/>
      <c r="CA665" s="1"/>
      <c r="CB665" s="1"/>
      <c r="CC665" s="1"/>
      <c r="CD665" s="1"/>
      <c r="CE665" s="1"/>
      <c r="CF665" s="1"/>
      <c r="CG665" s="1"/>
      <c r="CH665" s="1"/>
      <c r="CI665" s="1"/>
      <c r="CJ665" s="1"/>
      <c r="CK665" s="1"/>
      <c r="CL665" s="1"/>
      <c r="CM665" s="1"/>
      <c r="CN665" s="1"/>
      <c r="CO665" s="1"/>
      <c r="CP665" s="1"/>
      <c r="CQ665" s="1"/>
      <c r="CR665" s="1"/>
      <c r="CS665" s="1"/>
      <c r="CT665" s="1"/>
      <c r="CU665" s="1"/>
      <c r="CV665" s="1"/>
      <c r="CW665" s="1"/>
      <c r="CX665" s="1"/>
      <c r="CY665" s="1"/>
      <c r="CZ665" s="1"/>
      <c r="DA665" s="1"/>
      <c r="DB665" s="1"/>
      <c r="DC665" s="1"/>
      <c r="DD665" s="1"/>
      <c r="DE665" s="1"/>
      <c r="DF665" s="1"/>
      <c r="DG665" s="1"/>
    </row>
    <row r="666" spans="1:111" s="34" customFormat="1" x14ac:dyDescent="0.25">
      <c r="A666" s="9">
        <f>+A664+1</f>
        <v>949</v>
      </c>
      <c r="B666" s="25" t="s">
        <v>217</v>
      </c>
      <c r="C666" s="94"/>
      <c r="D666" s="92">
        <v>0</v>
      </c>
      <c r="E666" s="32"/>
      <c r="F666" s="187"/>
      <c r="G666" s="36"/>
      <c r="H666" s="33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  <c r="BL666" s="1"/>
      <c r="BM666" s="1"/>
      <c r="BN666" s="1"/>
      <c r="BO666" s="1"/>
      <c r="BP666" s="1"/>
      <c r="BQ666" s="1"/>
      <c r="BR666" s="1"/>
      <c r="BS666" s="1"/>
      <c r="BT666" s="1"/>
      <c r="BU666" s="1"/>
      <c r="BV666" s="1"/>
      <c r="BW666" s="1"/>
      <c r="BX666" s="1"/>
      <c r="BY666" s="1"/>
      <c r="BZ666" s="1"/>
      <c r="CA666" s="1"/>
      <c r="CB666" s="1"/>
      <c r="CC666" s="1"/>
      <c r="CD666" s="1"/>
      <c r="CE666" s="1"/>
      <c r="CF666" s="1"/>
      <c r="CG666" s="1"/>
      <c r="CH666" s="1"/>
      <c r="CI666" s="1"/>
      <c r="CJ666" s="1"/>
      <c r="CK666" s="1"/>
      <c r="CL666" s="1"/>
      <c r="CM666" s="1"/>
      <c r="CN666" s="1"/>
      <c r="CO666" s="1"/>
      <c r="CP666" s="1"/>
      <c r="CQ666" s="1"/>
      <c r="CR666" s="1"/>
      <c r="CS666" s="1"/>
      <c r="CT666" s="1"/>
      <c r="CU666" s="1"/>
      <c r="CV666" s="1"/>
      <c r="CW666" s="1"/>
      <c r="CX666" s="1"/>
      <c r="CY666" s="1"/>
      <c r="CZ666" s="1"/>
      <c r="DA666" s="1"/>
      <c r="DB666" s="1"/>
      <c r="DC666" s="1"/>
      <c r="DD666" s="1"/>
      <c r="DE666" s="1"/>
      <c r="DF666" s="1"/>
      <c r="DG666" s="1"/>
    </row>
    <row r="667" spans="1:111" s="34" customFormat="1" x14ac:dyDescent="0.25">
      <c r="A667" s="9"/>
      <c r="B667" s="40" t="s">
        <v>17</v>
      </c>
      <c r="C667" s="11" t="s">
        <v>18</v>
      </c>
      <c r="D667" s="92">
        <v>9</v>
      </c>
      <c r="E667" s="32"/>
      <c r="F667" s="187"/>
      <c r="G667" s="36"/>
      <c r="H667" s="33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J667" s="1"/>
      <c r="BK667" s="1"/>
      <c r="BL667" s="1"/>
      <c r="BM667" s="1"/>
      <c r="BN667" s="1"/>
      <c r="BO667" s="1"/>
      <c r="BP667" s="1"/>
      <c r="BQ667" s="1"/>
      <c r="BR667" s="1"/>
      <c r="BS667" s="1"/>
      <c r="BT667" s="1"/>
      <c r="BU667" s="1"/>
      <c r="BV667" s="1"/>
      <c r="BW667" s="1"/>
      <c r="BX667" s="1"/>
      <c r="BY667" s="1"/>
      <c r="BZ667" s="1"/>
      <c r="CA667" s="1"/>
      <c r="CB667" s="1"/>
      <c r="CC667" s="1"/>
      <c r="CD667" s="1"/>
      <c r="CE667" s="1"/>
      <c r="CF667" s="1"/>
      <c r="CG667" s="1"/>
      <c r="CH667" s="1"/>
      <c r="CI667" s="1"/>
      <c r="CJ667" s="1"/>
      <c r="CK667" s="1"/>
      <c r="CL667" s="1"/>
      <c r="CM667" s="1"/>
      <c r="CN667" s="1"/>
      <c r="CO667" s="1"/>
      <c r="CP667" s="1"/>
      <c r="CQ667" s="1"/>
      <c r="CR667" s="1"/>
      <c r="CS667" s="1"/>
      <c r="CT667" s="1"/>
      <c r="CU667" s="1"/>
      <c r="CV667" s="1"/>
      <c r="CW667" s="1"/>
      <c r="CX667" s="1"/>
      <c r="CY667" s="1"/>
      <c r="CZ667" s="1"/>
      <c r="DA667" s="1"/>
      <c r="DB667" s="1"/>
      <c r="DC667" s="1"/>
      <c r="DD667" s="1"/>
      <c r="DE667" s="1"/>
      <c r="DF667" s="1"/>
      <c r="DG667" s="1"/>
    </row>
    <row r="668" spans="1:111" s="34" customFormat="1" x14ac:dyDescent="0.25">
      <c r="A668" s="9"/>
      <c r="B668" s="6" t="s">
        <v>218</v>
      </c>
      <c r="C668" s="94"/>
      <c r="D668" s="92">
        <v>0</v>
      </c>
      <c r="E668" s="32"/>
      <c r="F668" s="187"/>
      <c r="G668" s="36"/>
      <c r="H668" s="33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  <c r="BL668" s="1"/>
      <c r="BM668" s="1"/>
      <c r="BN668" s="1"/>
      <c r="BO668" s="1"/>
      <c r="BP668" s="1"/>
      <c r="BQ668" s="1"/>
      <c r="BR668" s="1"/>
      <c r="BS668" s="1"/>
      <c r="BT668" s="1"/>
      <c r="BU668" s="1"/>
      <c r="BV668" s="1"/>
      <c r="BW668" s="1"/>
      <c r="BX668" s="1"/>
      <c r="BY668" s="1"/>
      <c r="BZ668" s="1"/>
      <c r="CA668" s="1"/>
      <c r="CB668" s="1"/>
      <c r="CC668" s="1"/>
      <c r="CD668" s="1"/>
      <c r="CE668" s="1"/>
      <c r="CF668" s="1"/>
      <c r="CG668" s="1"/>
      <c r="CH668" s="1"/>
      <c r="CI668" s="1"/>
      <c r="CJ668" s="1"/>
      <c r="CK668" s="1"/>
      <c r="CL668" s="1"/>
      <c r="CM668" s="1"/>
      <c r="CN668" s="1"/>
      <c r="CO668" s="1"/>
      <c r="CP668" s="1"/>
      <c r="CQ668" s="1"/>
      <c r="CR668" s="1"/>
      <c r="CS668" s="1"/>
      <c r="CT668" s="1"/>
      <c r="CU668" s="1"/>
      <c r="CV668" s="1"/>
      <c r="CW668" s="1"/>
      <c r="CX668" s="1"/>
      <c r="CY668" s="1"/>
      <c r="CZ668" s="1"/>
      <c r="DA668" s="1"/>
      <c r="DB668" s="1"/>
      <c r="DC668" s="1"/>
      <c r="DD668" s="1"/>
      <c r="DE668" s="1"/>
      <c r="DF668" s="1"/>
      <c r="DG668" s="1"/>
    </row>
    <row r="669" spans="1:111" s="34" customFormat="1" x14ac:dyDescent="0.25">
      <c r="A669" s="9">
        <f>+A666+1</f>
        <v>950</v>
      </c>
      <c r="B669" s="25" t="s">
        <v>219</v>
      </c>
      <c r="C669" s="94"/>
      <c r="D669" s="92">
        <v>0</v>
      </c>
      <c r="E669" s="32"/>
      <c r="F669" s="187"/>
      <c r="G669" s="36"/>
      <c r="H669" s="33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I669" s="1"/>
      <c r="BJ669" s="1"/>
      <c r="BK669" s="1"/>
      <c r="BL669" s="1"/>
      <c r="BM669" s="1"/>
      <c r="BN669" s="1"/>
      <c r="BO669" s="1"/>
      <c r="BP669" s="1"/>
      <c r="BQ669" s="1"/>
      <c r="BR669" s="1"/>
      <c r="BS669" s="1"/>
      <c r="BT669" s="1"/>
      <c r="BU669" s="1"/>
      <c r="BV669" s="1"/>
      <c r="BW669" s="1"/>
      <c r="BX669" s="1"/>
      <c r="BY669" s="1"/>
      <c r="BZ669" s="1"/>
      <c r="CA669" s="1"/>
      <c r="CB669" s="1"/>
      <c r="CC669" s="1"/>
      <c r="CD669" s="1"/>
      <c r="CE669" s="1"/>
      <c r="CF669" s="1"/>
      <c r="CG669" s="1"/>
      <c r="CH669" s="1"/>
      <c r="CI669" s="1"/>
      <c r="CJ669" s="1"/>
      <c r="CK669" s="1"/>
      <c r="CL669" s="1"/>
      <c r="CM669" s="1"/>
      <c r="CN669" s="1"/>
      <c r="CO669" s="1"/>
      <c r="CP669" s="1"/>
      <c r="CQ669" s="1"/>
      <c r="CR669" s="1"/>
      <c r="CS669" s="1"/>
      <c r="CT669" s="1"/>
      <c r="CU669" s="1"/>
      <c r="CV669" s="1"/>
      <c r="CW669" s="1"/>
      <c r="CX669" s="1"/>
      <c r="CY669" s="1"/>
      <c r="CZ669" s="1"/>
      <c r="DA669" s="1"/>
      <c r="DB669" s="1"/>
      <c r="DC669" s="1"/>
      <c r="DD669" s="1"/>
      <c r="DE669" s="1"/>
      <c r="DF669" s="1"/>
      <c r="DG669" s="1"/>
    </row>
    <row r="670" spans="1:111" s="34" customFormat="1" x14ac:dyDescent="0.3">
      <c r="A670" s="161"/>
      <c r="B670" s="40" t="s">
        <v>17</v>
      </c>
      <c r="C670" s="11" t="s">
        <v>18</v>
      </c>
      <c r="D670" s="92">
        <v>11</v>
      </c>
      <c r="E670" s="32"/>
      <c r="F670" s="187"/>
      <c r="G670" s="36"/>
      <c r="H670" s="33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  <c r="BL670" s="1"/>
      <c r="BM670" s="1"/>
      <c r="BN670" s="1"/>
      <c r="BO670" s="1"/>
      <c r="BP670" s="1"/>
      <c r="BQ670" s="1"/>
      <c r="BR670" s="1"/>
      <c r="BS670" s="1"/>
      <c r="BT670" s="1"/>
      <c r="BU670" s="1"/>
      <c r="BV670" s="1"/>
      <c r="BW670" s="1"/>
      <c r="BX670" s="1"/>
      <c r="BY670" s="1"/>
      <c r="BZ670" s="1"/>
      <c r="CA670" s="1"/>
      <c r="CB670" s="1"/>
      <c r="CC670" s="1"/>
      <c r="CD670" s="1"/>
      <c r="CE670" s="1"/>
      <c r="CF670" s="1"/>
      <c r="CG670" s="1"/>
      <c r="CH670" s="1"/>
      <c r="CI670" s="1"/>
      <c r="CJ670" s="1"/>
      <c r="CK670" s="1"/>
      <c r="CL670" s="1"/>
      <c r="CM670" s="1"/>
      <c r="CN670" s="1"/>
      <c r="CO670" s="1"/>
      <c r="CP670" s="1"/>
      <c r="CQ670" s="1"/>
      <c r="CR670" s="1"/>
      <c r="CS670" s="1"/>
      <c r="CT670" s="1"/>
      <c r="CU670" s="1"/>
      <c r="CV670" s="1"/>
      <c r="CW670" s="1"/>
      <c r="CX670" s="1"/>
      <c r="CY670" s="1"/>
      <c r="CZ670" s="1"/>
      <c r="DA670" s="1"/>
      <c r="DB670" s="1"/>
      <c r="DC670" s="1"/>
      <c r="DD670" s="1"/>
      <c r="DE670" s="1"/>
      <c r="DF670" s="1"/>
      <c r="DG670" s="1"/>
    </row>
    <row r="671" spans="1:111" s="34" customFormat="1" x14ac:dyDescent="0.25">
      <c r="A671" s="9">
        <f>+A669+1</f>
        <v>951</v>
      </c>
      <c r="B671" s="25" t="s">
        <v>220</v>
      </c>
      <c r="C671" s="94"/>
      <c r="D671" s="92">
        <v>0</v>
      </c>
      <c r="E671" s="32"/>
      <c r="F671" s="187"/>
      <c r="G671" s="36"/>
      <c r="H671" s="33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  <c r="BH671" s="1"/>
      <c r="BI671" s="1"/>
      <c r="BJ671" s="1"/>
      <c r="BK671" s="1"/>
      <c r="BL671" s="1"/>
      <c r="BM671" s="1"/>
      <c r="BN671" s="1"/>
      <c r="BO671" s="1"/>
      <c r="BP671" s="1"/>
      <c r="BQ671" s="1"/>
      <c r="BR671" s="1"/>
      <c r="BS671" s="1"/>
      <c r="BT671" s="1"/>
      <c r="BU671" s="1"/>
      <c r="BV671" s="1"/>
      <c r="BW671" s="1"/>
      <c r="BX671" s="1"/>
      <c r="BY671" s="1"/>
      <c r="BZ671" s="1"/>
      <c r="CA671" s="1"/>
      <c r="CB671" s="1"/>
      <c r="CC671" s="1"/>
      <c r="CD671" s="1"/>
      <c r="CE671" s="1"/>
      <c r="CF671" s="1"/>
      <c r="CG671" s="1"/>
      <c r="CH671" s="1"/>
      <c r="CI671" s="1"/>
      <c r="CJ671" s="1"/>
      <c r="CK671" s="1"/>
      <c r="CL671" s="1"/>
      <c r="CM671" s="1"/>
      <c r="CN671" s="1"/>
      <c r="CO671" s="1"/>
      <c r="CP671" s="1"/>
      <c r="CQ671" s="1"/>
      <c r="CR671" s="1"/>
      <c r="CS671" s="1"/>
      <c r="CT671" s="1"/>
      <c r="CU671" s="1"/>
      <c r="CV671" s="1"/>
      <c r="CW671" s="1"/>
      <c r="CX671" s="1"/>
      <c r="CY671" s="1"/>
      <c r="CZ671" s="1"/>
      <c r="DA671" s="1"/>
      <c r="DB671" s="1"/>
      <c r="DC671" s="1"/>
      <c r="DD671" s="1"/>
      <c r="DE671" s="1"/>
      <c r="DF671" s="1"/>
      <c r="DG671" s="1"/>
    </row>
    <row r="672" spans="1:111" s="34" customFormat="1" x14ac:dyDescent="0.3">
      <c r="A672" s="161"/>
      <c r="B672" s="40" t="s">
        <v>17</v>
      </c>
      <c r="C672" s="11" t="s">
        <v>18</v>
      </c>
      <c r="D672" s="92">
        <v>1</v>
      </c>
      <c r="E672" s="32"/>
      <c r="F672" s="187"/>
      <c r="G672" s="36"/>
      <c r="H672" s="33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  <c r="BL672" s="1"/>
      <c r="BM672" s="1"/>
      <c r="BN672" s="1"/>
      <c r="BO672" s="1"/>
      <c r="BP672" s="1"/>
      <c r="BQ672" s="1"/>
      <c r="BR672" s="1"/>
      <c r="BS672" s="1"/>
      <c r="BT672" s="1"/>
      <c r="BU672" s="1"/>
      <c r="BV672" s="1"/>
      <c r="BW672" s="1"/>
      <c r="BX672" s="1"/>
      <c r="BY672" s="1"/>
      <c r="BZ672" s="1"/>
      <c r="CA672" s="1"/>
      <c r="CB672" s="1"/>
      <c r="CC672" s="1"/>
      <c r="CD672" s="1"/>
      <c r="CE672" s="1"/>
      <c r="CF672" s="1"/>
      <c r="CG672" s="1"/>
      <c r="CH672" s="1"/>
      <c r="CI672" s="1"/>
      <c r="CJ672" s="1"/>
      <c r="CK672" s="1"/>
      <c r="CL672" s="1"/>
      <c r="CM672" s="1"/>
      <c r="CN672" s="1"/>
      <c r="CO672" s="1"/>
      <c r="CP672" s="1"/>
      <c r="CQ672" s="1"/>
      <c r="CR672" s="1"/>
      <c r="CS672" s="1"/>
      <c r="CT672" s="1"/>
      <c r="CU672" s="1"/>
      <c r="CV672" s="1"/>
      <c r="CW672" s="1"/>
      <c r="CX672" s="1"/>
      <c r="CY672" s="1"/>
      <c r="CZ672" s="1"/>
      <c r="DA672" s="1"/>
      <c r="DB672" s="1"/>
      <c r="DC672" s="1"/>
      <c r="DD672" s="1"/>
      <c r="DE672" s="1"/>
      <c r="DF672" s="1"/>
      <c r="DG672" s="1"/>
    </row>
    <row r="673" spans="1:111" s="34" customFormat="1" x14ac:dyDescent="0.25">
      <c r="A673" s="9">
        <f>+A671+1</f>
        <v>952</v>
      </c>
      <c r="B673" s="25" t="s">
        <v>221</v>
      </c>
      <c r="C673" s="94"/>
      <c r="D673" s="92">
        <v>0</v>
      </c>
      <c r="E673" s="32"/>
      <c r="F673" s="187"/>
      <c r="G673" s="36"/>
      <c r="H673" s="33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  <c r="BL673" s="1"/>
      <c r="BM673" s="1"/>
      <c r="BN673" s="1"/>
      <c r="BO673" s="1"/>
      <c r="BP673" s="1"/>
      <c r="BQ673" s="1"/>
      <c r="BR673" s="1"/>
      <c r="BS673" s="1"/>
      <c r="BT673" s="1"/>
      <c r="BU673" s="1"/>
      <c r="BV673" s="1"/>
      <c r="BW673" s="1"/>
      <c r="BX673" s="1"/>
      <c r="BY673" s="1"/>
      <c r="BZ673" s="1"/>
      <c r="CA673" s="1"/>
      <c r="CB673" s="1"/>
      <c r="CC673" s="1"/>
      <c r="CD673" s="1"/>
      <c r="CE673" s="1"/>
      <c r="CF673" s="1"/>
      <c r="CG673" s="1"/>
      <c r="CH673" s="1"/>
      <c r="CI673" s="1"/>
      <c r="CJ673" s="1"/>
      <c r="CK673" s="1"/>
      <c r="CL673" s="1"/>
      <c r="CM673" s="1"/>
      <c r="CN673" s="1"/>
      <c r="CO673" s="1"/>
      <c r="CP673" s="1"/>
      <c r="CQ673" s="1"/>
      <c r="CR673" s="1"/>
      <c r="CS673" s="1"/>
      <c r="CT673" s="1"/>
      <c r="CU673" s="1"/>
      <c r="CV673" s="1"/>
      <c r="CW673" s="1"/>
      <c r="CX673" s="1"/>
      <c r="CY673" s="1"/>
      <c r="CZ673" s="1"/>
      <c r="DA673" s="1"/>
      <c r="DB673" s="1"/>
      <c r="DC673" s="1"/>
      <c r="DD673" s="1"/>
      <c r="DE673" s="1"/>
      <c r="DF673" s="1"/>
      <c r="DG673" s="1"/>
    </row>
    <row r="674" spans="1:111" s="34" customFormat="1" x14ac:dyDescent="0.3">
      <c r="A674" s="161"/>
      <c r="B674" s="40" t="s">
        <v>17</v>
      </c>
      <c r="C674" s="11" t="s">
        <v>18</v>
      </c>
      <c r="D674" s="92">
        <v>13</v>
      </c>
      <c r="E674" s="32"/>
      <c r="F674" s="187"/>
      <c r="G674" s="36"/>
      <c r="H674" s="33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1"/>
      <c r="BJ674" s="1"/>
      <c r="BK674" s="1"/>
      <c r="BL674" s="1"/>
      <c r="BM674" s="1"/>
      <c r="BN674" s="1"/>
      <c r="BO674" s="1"/>
      <c r="BP674" s="1"/>
      <c r="BQ674" s="1"/>
      <c r="BR674" s="1"/>
      <c r="BS674" s="1"/>
      <c r="BT674" s="1"/>
      <c r="BU674" s="1"/>
      <c r="BV674" s="1"/>
      <c r="BW674" s="1"/>
      <c r="BX674" s="1"/>
      <c r="BY674" s="1"/>
      <c r="BZ674" s="1"/>
      <c r="CA674" s="1"/>
      <c r="CB674" s="1"/>
      <c r="CC674" s="1"/>
      <c r="CD674" s="1"/>
      <c r="CE674" s="1"/>
      <c r="CF674" s="1"/>
      <c r="CG674" s="1"/>
      <c r="CH674" s="1"/>
      <c r="CI674" s="1"/>
      <c r="CJ674" s="1"/>
      <c r="CK674" s="1"/>
      <c r="CL674" s="1"/>
      <c r="CM674" s="1"/>
      <c r="CN674" s="1"/>
      <c r="CO674" s="1"/>
      <c r="CP674" s="1"/>
      <c r="CQ674" s="1"/>
      <c r="CR674" s="1"/>
      <c r="CS674" s="1"/>
      <c r="CT674" s="1"/>
      <c r="CU674" s="1"/>
      <c r="CV674" s="1"/>
      <c r="CW674" s="1"/>
      <c r="CX674" s="1"/>
      <c r="CY674" s="1"/>
      <c r="CZ674" s="1"/>
      <c r="DA674" s="1"/>
      <c r="DB674" s="1"/>
      <c r="DC674" s="1"/>
      <c r="DD674" s="1"/>
      <c r="DE674" s="1"/>
      <c r="DF674" s="1"/>
      <c r="DG674" s="1"/>
    </row>
    <row r="675" spans="1:111" s="34" customFormat="1" x14ac:dyDescent="0.25">
      <c r="A675" s="9">
        <f>+A673+1</f>
        <v>953</v>
      </c>
      <c r="B675" s="25" t="s">
        <v>222</v>
      </c>
      <c r="C675" s="94"/>
      <c r="D675" s="92">
        <v>0</v>
      </c>
      <c r="E675" s="32"/>
      <c r="F675" s="187"/>
      <c r="G675" s="36"/>
      <c r="H675" s="33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  <c r="BL675" s="1"/>
      <c r="BM675" s="1"/>
      <c r="BN675" s="1"/>
      <c r="BO675" s="1"/>
      <c r="BP675" s="1"/>
      <c r="BQ675" s="1"/>
      <c r="BR675" s="1"/>
      <c r="BS675" s="1"/>
      <c r="BT675" s="1"/>
      <c r="BU675" s="1"/>
      <c r="BV675" s="1"/>
      <c r="BW675" s="1"/>
      <c r="BX675" s="1"/>
      <c r="BY675" s="1"/>
      <c r="BZ675" s="1"/>
      <c r="CA675" s="1"/>
      <c r="CB675" s="1"/>
      <c r="CC675" s="1"/>
      <c r="CD675" s="1"/>
      <c r="CE675" s="1"/>
      <c r="CF675" s="1"/>
      <c r="CG675" s="1"/>
      <c r="CH675" s="1"/>
      <c r="CI675" s="1"/>
      <c r="CJ675" s="1"/>
      <c r="CK675" s="1"/>
      <c r="CL675" s="1"/>
      <c r="CM675" s="1"/>
      <c r="CN675" s="1"/>
      <c r="CO675" s="1"/>
      <c r="CP675" s="1"/>
      <c r="CQ675" s="1"/>
      <c r="CR675" s="1"/>
      <c r="CS675" s="1"/>
      <c r="CT675" s="1"/>
      <c r="CU675" s="1"/>
      <c r="CV675" s="1"/>
      <c r="CW675" s="1"/>
      <c r="CX675" s="1"/>
      <c r="CY675" s="1"/>
      <c r="CZ675" s="1"/>
      <c r="DA675" s="1"/>
      <c r="DB675" s="1"/>
      <c r="DC675" s="1"/>
      <c r="DD675" s="1"/>
      <c r="DE675" s="1"/>
      <c r="DF675" s="1"/>
      <c r="DG675" s="1"/>
    </row>
    <row r="676" spans="1:111" s="34" customFormat="1" x14ac:dyDescent="0.3">
      <c r="A676" s="161"/>
      <c r="B676" s="40" t="s">
        <v>17</v>
      </c>
      <c r="C676" s="11" t="s">
        <v>18</v>
      </c>
      <c r="D676" s="92">
        <v>4</v>
      </c>
      <c r="E676" s="32"/>
      <c r="F676" s="187"/>
      <c r="G676" s="36"/>
      <c r="H676" s="33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  <c r="BL676" s="1"/>
      <c r="BM676" s="1"/>
      <c r="BN676" s="1"/>
      <c r="BO676" s="1"/>
      <c r="BP676" s="1"/>
      <c r="BQ676" s="1"/>
      <c r="BR676" s="1"/>
      <c r="BS676" s="1"/>
      <c r="BT676" s="1"/>
      <c r="BU676" s="1"/>
      <c r="BV676" s="1"/>
      <c r="BW676" s="1"/>
      <c r="BX676" s="1"/>
      <c r="BY676" s="1"/>
      <c r="BZ676" s="1"/>
      <c r="CA676" s="1"/>
      <c r="CB676" s="1"/>
      <c r="CC676" s="1"/>
      <c r="CD676" s="1"/>
      <c r="CE676" s="1"/>
      <c r="CF676" s="1"/>
      <c r="CG676" s="1"/>
      <c r="CH676" s="1"/>
      <c r="CI676" s="1"/>
      <c r="CJ676" s="1"/>
      <c r="CK676" s="1"/>
      <c r="CL676" s="1"/>
      <c r="CM676" s="1"/>
      <c r="CN676" s="1"/>
      <c r="CO676" s="1"/>
      <c r="CP676" s="1"/>
      <c r="CQ676" s="1"/>
      <c r="CR676" s="1"/>
      <c r="CS676" s="1"/>
      <c r="CT676" s="1"/>
      <c r="CU676" s="1"/>
      <c r="CV676" s="1"/>
      <c r="CW676" s="1"/>
      <c r="CX676" s="1"/>
      <c r="CY676" s="1"/>
      <c r="CZ676" s="1"/>
      <c r="DA676" s="1"/>
      <c r="DB676" s="1"/>
      <c r="DC676" s="1"/>
      <c r="DD676" s="1"/>
      <c r="DE676" s="1"/>
      <c r="DF676" s="1"/>
      <c r="DG676" s="1"/>
    </row>
    <row r="677" spans="1:111" s="34" customFormat="1" x14ac:dyDescent="0.25">
      <c r="A677" s="9">
        <f>+A675+1</f>
        <v>954</v>
      </c>
      <c r="B677" s="25" t="s">
        <v>223</v>
      </c>
      <c r="C677" s="94"/>
      <c r="D677" s="92">
        <v>0</v>
      </c>
      <c r="E677" s="32"/>
      <c r="F677" s="187"/>
      <c r="G677" s="36"/>
      <c r="H677" s="33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  <c r="BL677" s="1"/>
      <c r="BM677" s="1"/>
      <c r="BN677" s="1"/>
      <c r="BO677" s="1"/>
      <c r="BP677" s="1"/>
      <c r="BQ677" s="1"/>
      <c r="BR677" s="1"/>
      <c r="BS677" s="1"/>
      <c r="BT677" s="1"/>
      <c r="BU677" s="1"/>
      <c r="BV677" s="1"/>
      <c r="BW677" s="1"/>
      <c r="BX677" s="1"/>
      <c r="BY677" s="1"/>
      <c r="BZ677" s="1"/>
      <c r="CA677" s="1"/>
      <c r="CB677" s="1"/>
      <c r="CC677" s="1"/>
      <c r="CD677" s="1"/>
      <c r="CE677" s="1"/>
      <c r="CF677" s="1"/>
      <c r="CG677" s="1"/>
      <c r="CH677" s="1"/>
      <c r="CI677" s="1"/>
      <c r="CJ677" s="1"/>
      <c r="CK677" s="1"/>
      <c r="CL677" s="1"/>
      <c r="CM677" s="1"/>
      <c r="CN677" s="1"/>
      <c r="CO677" s="1"/>
      <c r="CP677" s="1"/>
      <c r="CQ677" s="1"/>
      <c r="CR677" s="1"/>
      <c r="CS677" s="1"/>
      <c r="CT677" s="1"/>
      <c r="CU677" s="1"/>
      <c r="CV677" s="1"/>
      <c r="CW677" s="1"/>
      <c r="CX677" s="1"/>
      <c r="CY677" s="1"/>
      <c r="CZ677" s="1"/>
      <c r="DA677" s="1"/>
      <c r="DB677" s="1"/>
      <c r="DC677" s="1"/>
      <c r="DD677" s="1"/>
      <c r="DE677" s="1"/>
      <c r="DF677" s="1"/>
      <c r="DG677" s="1"/>
    </row>
    <row r="678" spans="1:111" s="34" customFormat="1" x14ac:dyDescent="0.3">
      <c r="A678" s="161"/>
      <c r="B678" s="40" t="s">
        <v>17</v>
      </c>
      <c r="C678" s="11" t="s">
        <v>18</v>
      </c>
      <c r="D678" s="92">
        <v>10</v>
      </c>
      <c r="E678" s="32"/>
      <c r="F678" s="187"/>
      <c r="G678" s="36"/>
      <c r="H678" s="33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1"/>
      <c r="BI678" s="1"/>
      <c r="BJ678" s="1"/>
      <c r="BK678" s="1"/>
      <c r="BL678" s="1"/>
      <c r="BM678" s="1"/>
      <c r="BN678" s="1"/>
      <c r="BO678" s="1"/>
      <c r="BP678" s="1"/>
      <c r="BQ678" s="1"/>
      <c r="BR678" s="1"/>
      <c r="BS678" s="1"/>
      <c r="BT678" s="1"/>
      <c r="BU678" s="1"/>
      <c r="BV678" s="1"/>
      <c r="BW678" s="1"/>
      <c r="BX678" s="1"/>
      <c r="BY678" s="1"/>
      <c r="BZ678" s="1"/>
      <c r="CA678" s="1"/>
      <c r="CB678" s="1"/>
      <c r="CC678" s="1"/>
      <c r="CD678" s="1"/>
      <c r="CE678" s="1"/>
      <c r="CF678" s="1"/>
      <c r="CG678" s="1"/>
      <c r="CH678" s="1"/>
      <c r="CI678" s="1"/>
      <c r="CJ678" s="1"/>
      <c r="CK678" s="1"/>
      <c r="CL678" s="1"/>
      <c r="CM678" s="1"/>
      <c r="CN678" s="1"/>
      <c r="CO678" s="1"/>
      <c r="CP678" s="1"/>
      <c r="CQ678" s="1"/>
      <c r="CR678" s="1"/>
      <c r="CS678" s="1"/>
      <c r="CT678" s="1"/>
      <c r="CU678" s="1"/>
      <c r="CV678" s="1"/>
      <c r="CW678" s="1"/>
      <c r="CX678" s="1"/>
      <c r="CY678" s="1"/>
      <c r="CZ678" s="1"/>
      <c r="DA678" s="1"/>
      <c r="DB678" s="1"/>
      <c r="DC678" s="1"/>
      <c r="DD678" s="1"/>
      <c r="DE678" s="1"/>
      <c r="DF678" s="1"/>
      <c r="DG678" s="1"/>
    </row>
    <row r="679" spans="1:111" s="34" customFormat="1" x14ac:dyDescent="0.3">
      <c r="A679" s="9">
        <f>+A677+1</f>
        <v>955</v>
      </c>
      <c r="B679" s="25" t="s">
        <v>224</v>
      </c>
      <c r="C679" s="96"/>
      <c r="D679" s="92">
        <v>0</v>
      </c>
      <c r="E679" s="32"/>
      <c r="F679" s="187"/>
      <c r="G679" s="36"/>
      <c r="H679" s="33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  <c r="BB679" s="1"/>
      <c r="BC679" s="1"/>
      <c r="BD679" s="1"/>
      <c r="BE679" s="1"/>
      <c r="BF679" s="1"/>
      <c r="BG679" s="1"/>
      <c r="BH679" s="1"/>
      <c r="BI679" s="1"/>
      <c r="BJ679" s="1"/>
      <c r="BK679" s="1"/>
      <c r="BL679" s="1"/>
      <c r="BM679" s="1"/>
      <c r="BN679" s="1"/>
      <c r="BO679" s="1"/>
      <c r="BP679" s="1"/>
      <c r="BQ679" s="1"/>
      <c r="BR679" s="1"/>
      <c r="BS679" s="1"/>
      <c r="BT679" s="1"/>
      <c r="BU679" s="1"/>
      <c r="BV679" s="1"/>
      <c r="BW679" s="1"/>
      <c r="BX679" s="1"/>
      <c r="BY679" s="1"/>
      <c r="BZ679" s="1"/>
      <c r="CA679" s="1"/>
      <c r="CB679" s="1"/>
      <c r="CC679" s="1"/>
      <c r="CD679" s="1"/>
      <c r="CE679" s="1"/>
      <c r="CF679" s="1"/>
      <c r="CG679" s="1"/>
      <c r="CH679" s="1"/>
      <c r="CI679" s="1"/>
      <c r="CJ679" s="1"/>
      <c r="CK679" s="1"/>
      <c r="CL679" s="1"/>
      <c r="CM679" s="1"/>
      <c r="CN679" s="1"/>
      <c r="CO679" s="1"/>
      <c r="CP679" s="1"/>
      <c r="CQ679" s="1"/>
      <c r="CR679" s="1"/>
      <c r="CS679" s="1"/>
      <c r="CT679" s="1"/>
      <c r="CU679" s="1"/>
      <c r="CV679" s="1"/>
      <c r="CW679" s="1"/>
      <c r="CX679" s="1"/>
      <c r="CY679" s="1"/>
      <c r="CZ679" s="1"/>
      <c r="DA679" s="1"/>
      <c r="DB679" s="1"/>
      <c r="DC679" s="1"/>
      <c r="DD679" s="1"/>
      <c r="DE679" s="1"/>
      <c r="DF679" s="1"/>
      <c r="DG679" s="1"/>
    </row>
    <row r="680" spans="1:111" s="34" customFormat="1" x14ac:dyDescent="0.3">
      <c r="A680" s="161"/>
      <c r="B680" s="40" t="s">
        <v>225</v>
      </c>
      <c r="C680" s="94" t="s">
        <v>5</v>
      </c>
      <c r="D680" s="92">
        <v>280</v>
      </c>
      <c r="E680" s="32"/>
      <c r="F680" s="187"/>
      <c r="G680" s="36"/>
      <c r="H680" s="33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J680" s="1"/>
      <c r="BK680" s="1"/>
      <c r="BL680" s="1"/>
      <c r="BM680" s="1"/>
      <c r="BN680" s="1"/>
      <c r="BO680" s="1"/>
      <c r="BP680" s="1"/>
      <c r="BQ680" s="1"/>
      <c r="BR680" s="1"/>
      <c r="BS680" s="1"/>
      <c r="BT680" s="1"/>
      <c r="BU680" s="1"/>
      <c r="BV680" s="1"/>
      <c r="BW680" s="1"/>
      <c r="BX680" s="1"/>
      <c r="BY680" s="1"/>
      <c r="BZ680" s="1"/>
      <c r="CA680" s="1"/>
      <c r="CB680" s="1"/>
      <c r="CC680" s="1"/>
      <c r="CD680" s="1"/>
      <c r="CE680" s="1"/>
      <c r="CF680" s="1"/>
      <c r="CG680" s="1"/>
      <c r="CH680" s="1"/>
      <c r="CI680" s="1"/>
      <c r="CJ680" s="1"/>
      <c r="CK680" s="1"/>
      <c r="CL680" s="1"/>
      <c r="CM680" s="1"/>
      <c r="CN680" s="1"/>
      <c r="CO680" s="1"/>
      <c r="CP680" s="1"/>
      <c r="CQ680" s="1"/>
      <c r="CR680" s="1"/>
      <c r="CS680" s="1"/>
      <c r="CT680" s="1"/>
      <c r="CU680" s="1"/>
      <c r="CV680" s="1"/>
      <c r="CW680" s="1"/>
      <c r="CX680" s="1"/>
      <c r="CY680" s="1"/>
      <c r="CZ680" s="1"/>
      <c r="DA680" s="1"/>
      <c r="DB680" s="1"/>
      <c r="DC680" s="1"/>
      <c r="DD680" s="1"/>
      <c r="DE680" s="1"/>
      <c r="DF680" s="1"/>
      <c r="DG680" s="1"/>
    </row>
    <row r="681" spans="1:111" s="34" customFormat="1" x14ac:dyDescent="0.25">
      <c r="A681" s="9">
        <f>+A679+1</f>
        <v>956</v>
      </c>
      <c r="B681" s="25" t="s">
        <v>226</v>
      </c>
      <c r="C681" s="94"/>
      <c r="D681" s="92">
        <v>0</v>
      </c>
      <c r="E681" s="32"/>
      <c r="F681" s="187"/>
      <c r="G681" s="36"/>
      <c r="H681" s="33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  <c r="BH681" s="1"/>
      <c r="BI681" s="1"/>
      <c r="BJ681" s="1"/>
      <c r="BK681" s="1"/>
      <c r="BL681" s="1"/>
      <c r="BM681" s="1"/>
      <c r="BN681" s="1"/>
      <c r="BO681" s="1"/>
      <c r="BP681" s="1"/>
      <c r="BQ681" s="1"/>
      <c r="BR681" s="1"/>
      <c r="BS681" s="1"/>
      <c r="BT681" s="1"/>
      <c r="BU681" s="1"/>
      <c r="BV681" s="1"/>
      <c r="BW681" s="1"/>
      <c r="BX681" s="1"/>
      <c r="BY681" s="1"/>
      <c r="BZ681" s="1"/>
      <c r="CA681" s="1"/>
      <c r="CB681" s="1"/>
      <c r="CC681" s="1"/>
      <c r="CD681" s="1"/>
      <c r="CE681" s="1"/>
      <c r="CF681" s="1"/>
      <c r="CG681" s="1"/>
      <c r="CH681" s="1"/>
      <c r="CI681" s="1"/>
      <c r="CJ681" s="1"/>
      <c r="CK681" s="1"/>
      <c r="CL681" s="1"/>
      <c r="CM681" s="1"/>
      <c r="CN681" s="1"/>
      <c r="CO681" s="1"/>
      <c r="CP681" s="1"/>
      <c r="CQ681" s="1"/>
      <c r="CR681" s="1"/>
      <c r="CS681" s="1"/>
      <c r="CT681" s="1"/>
      <c r="CU681" s="1"/>
      <c r="CV681" s="1"/>
      <c r="CW681" s="1"/>
      <c r="CX681" s="1"/>
      <c r="CY681" s="1"/>
      <c r="CZ681" s="1"/>
      <c r="DA681" s="1"/>
      <c r="DB681" s="1"/>
      <c r="DC681" s="1"/>
      <c r="DD681" s="1"/>
      <c r="DE681" s="1"/>
      <c r="DF681" s="1"/>
      <c r="DG681" s="1"/>
    </row>
    <row r="682" spans="1:111" s="34" customFormat="1" x14ac:dyDescent="0.3">
      <c r="A682" s="161"/>
      <c r="B682" s="39" t="s">
        <v>139</v>
      </c>
      <c r="C682" s="47" t="s">
        <v>140</v>
      </c>
      <c r="D682" s="92">
        <v>6</v>
      </c>
      <c r="E682" s="32"/>
      <c r="F682" s="187"/>
      <c r="G682" s="36"/>
      <c r="H682" s="33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1"/>
      <c r="BI682" s="1"/>
      <c r="BJ682" s="1"/>
      <c r="BK682" s="1"/>
      <c r="BL682" s="1"/>
      <c r="BM682" s="1"/>
      <c r="BN682" s="1"/>
      <c r="BO682" s="1"/>
      <c r="BP682" s="1"/>
      <c r="BQ682" s="1"/>
      <c r="BR682" s="1"/>
      <c r="BS682" s="1"/>
      <c r="BT682" s="1"/>
      <c r="BU682" s="1"/>
      <c r="BV682" s="1"/>
      <c r="BW682" s="1"/>
      <c r="BX682" s="1"/>
      <c r="BY682" s="1"/>
      <c r="BZ682" s="1"/>
      <c r="CA682" s="1"/>
      <c r="CB682" s="1"/>
      <c r="CC682" s="1"/>
      <c r="CD682" s="1"/>
      <c r="CE682" s="1"/>
      <c r="CF682" s="1"/>
      <c r="CG682" s="1"/>
      <c r="CH682" s="1"/>
      <c r="CI682" s="1"/>
      <c r="CJ682" s="1"/>
      <c r="CK682" s="1"/>
      <c r="CL682" s="1"/>
      <c r="CM682" s="1"/>
      <c r="CN682" s="1"/>
      <c r="CO682" s="1"/>
      <c r="CP682" s="1"/>
      <c r="CQ682" s="1"/>
      <c r="CR682" s="1"/>
      <c r="CS682" s="1"/>
      <c r="CT682" s="1"/>
      <c r="CU682" s="1"/>
      <c r="CV682" s="1"/>
      <c r="CW682" s="1"/>
      <c r="CX682" s="1"/>
      <c r="CY682" s="1"/>
      <c r="CZ682" s="1"/>
      <c r="DA682" s="1"/>
      <c r="DB682" s="1"/>
      <c r="DC682" s="1"/>
      <c r="DD682" s="1"/>
      <c r="DE682" s="1"/>
      <c r="DF682" s="1"/>
      <c r="DG682" s="1"/>
    </row>
    <row r="683" spans="1:111" s="34" customFormat="1" x14ac:dyDescent="0.25">
      <c r="A683" s="9">
        <f>+A681+1</f>
        <v>957</v>
      </c>
      <c r="B683" s="25" t="s">
        <v>227</v>
      </c>
      <c r="C683" s="94"/>
      <c r="D683" s="92">
        <v>0</v>
      </c>
      <c r="E683" s="32"/>
      <c r="F683" s="187"/>
      <c r="G683" s="36"/>
      <c r="H683" s="33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1"/>
      <c r="BI683" s="1"/>
      <c r="BJ683" s="1"/>
      <c r="BK683" s="1"/>
      <c r="BL683" s="1"/>
      <c r="BM683" s="1"/>
      <c r="BN683" s="1"/>
      <c r="BO683" s="1"/>
      <c r="BP683" s="1"/>
      <c r="BQ683" s="1"/>
      <c r="BR683" s="1"/>
      <c r="BS683" s="1"/>
      <c r="BT683" s="1"/>
      <c r="BU683" s="1"/>
      <c r="BV683" s="1"/>
      <c r="BW683" s="1"/>
      <c r="BX683" s="1"/>
      <c r="BY683" s="1"/>
      <c r="BZ683" s="1"/>
      <c r="CA683" s="1"/>
      <c r="CB683" s="1"/>
      <c r="CC683" s="1"/>
      <c r="CD683" s="1"/>
      <c r="CE683" s="1"/>
      <c r="CF683" s="1"/>
      <c r="CG683" s="1"/>
      <c r="CH683" s="1"/>
      <c r="CI683" s="1"/>
      <c r="CJ683" s="1"/>
      <c r="CK683" s="1"/>
      <c r="CL683" s="1"/>
      <c r="CM683" s="1"/>
      <c r="CN683" s="1"/>
      <c r="CO683" s="1"/>
      <c r="CP683" s="1"/>
      <c r="CQ683" s="1"/>
      <c r="CR683" s="1"/>
      <c r="CS683" s="1"/>
      <c r="CT683" s="1"/>
      <c r="CU683" s="1"/>
      <c r="CV683" s="1"/>
      <c r="CW683" s="1"/>
      <c r="CX683" s="1"/>
      <c r="CY683" s="1"/>
      <c r="CZ683" s="1"/>
      <c r="DA683" s="1"/>
      <c r="DB683" s="1"/>
      <c r="DC683" s="1"/>
      <c r="DD683" s="1"/>
      <c r="DE683" s="1"/>
      <c r="DF683" s="1"/>
      <c r="DG683" s="1"/>
    </row>
    <row r="684" spans="1:111" s="34" customFormat="1" x14ac:dyDescent="0.3">
      <c r="A684" s="161"/>
      <c r="B684" s="39" t="s">
        <v>139</v>
      </c>
      <c r="C684" s="47" t="s">
        <v>140</v>
      </c>
      <c r="D684" s="92">
        <v>2</v>
      </c>
      <c r="E684" s="32"/>
      <c r="F684" s="187"/>
      <c r="G684" s="36"/>
      <c r="H684" s="33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  <c r="BH684" s="1"/>
      <c r="BI684" s="1"/>
      <c r="BJ684" s="1"/>
      <c r="BK684" s="1"/>
      <c r="BL684" s="1"/>
      <c r="BM684" s="1"/>
      <c r="BN684" s="1"/>
      <c r="BO684" s="1"/>
      <c r="BP684" s="1"/>
      <c r="BQ684" s="1"/>
      <c r="BR684" s="1"/>
      <c r="BS684" s="1"/>
      <c r="BT684" s="1"/>
      <c r="BU684" s="1"/>
      <c r="BV684" s="1"/>
      <c r="BW684" s="1"/>
      <c r="BX684" s="1"/>
      <c r="BY684" s="1"/>
      <c r="BZ684" s="1"/>
      <c r="CA684" s="1"/>
      <c r="CB684" s="1"/>
      <c r="CC684" s="1"/>
      <c r="CD684" s="1"/>
      <c r="CE684" s="1"/>
      <c r="CF684" s="1"/>
      <c r="CG684" s="1"/>
      <c r="CH684" s="1"/>
      <c r="CI684" s="1"/>
      <c r="CJ684" s="1"/>
      <c r="CK684" s="1"/>
      <c r="CL684" s="1"/>
      <c r="CM684" s="1"/>
      <c r="CN684" s="1"/>
      <c r="CO684" s="1"/>
      <c r="CP684" s="1"/>
      <c r="CQ684" s="1"/>
      <c r="CR684" s="1"/>
      <c r="CS684" s="1"/>
      <c r="CT684" s="1"/>
      <c r="CU684" s="1"/>
      <c r="CV684" s="1"/>
      <c r="CW684" s="1"/>
      <c r="CX684" s="1"/>
      <c r="CY684" s="1"/>
      <c r="CZ684" s="1"/>
      <c r="DA684" s="1"/>
      <c r="DB684" s="1"/>
      <c r="DC684" s="1"/>
      <c r="DD684" s="1"/>
      <c r="DE684" s="1"/>
      <c r="DF684" s="1"/>
      <c r="DG684" s="1"/>
    </row>
    <row r="685" spans="1:111" s="34" customFormat="1" x14ac:dyDescent="0.3">
      <c r="A685" s="9">
        <f>+A683+1</f>
        <v>958</v>
      </c>
      <c r="B685" s="25" t="s">
        <v>228</v>
      </c>
      <c r="C685" s="96"/>
      <c r="D685" s="92">
        <v>0</v>
      </c>
      <c r="E685" s="32"/>
      <c r="F685" s="187"/>
      <c r="G685" s="36"/>
      <c r="H685" s="33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1"/>
      <c r="BI685" s="1"/>
      <c r="BJ685" s="1"/>
      <c r="BK685" s="1"/>
      <c r="BL685" s="1"/>
      <c r="BM685" s="1"/>
      <c r="BN685" s="1"/>
      <c r="BO685" s="1"/>
      <c r="BP685" s="1"/>
      <c r="BQ685" s="1"/>
      <c r="BR685" s="1"/>
      <c r="BS685" s="1"/>
      <c r="BT685" s="1"/>
      <c r="BU685" s="1"/>
      <c r="BV685" s="1"/>
      <c r="BW685" s="1"/>
      <c r="BX685" s="1"/>
      <c r="BY685" s="1"/>
      <c r="BZ685" s="1"/>
      <c r="CA685" s="1"/>
      <c r="CB685" s="1"/>
      <c r="CC685" s="1"/>
      <c r="CD685" s="1"/>
      <c r="CE685" s="1"/>
      <c r="CF685" s="1"/>
      <c r="CG685" s="1"/>
      <c r="CH685" s="1"/>
      <c r="CI685" s="1"/>
      <c r="CJ685" s="1"/>
      <c r="CK685" s="1"/>
      <c r="CL685" s="1"/>
      <c r="CM685" s="1"/>
      <c r="CN685" s="1"/>
      <c r="CO685" s="1"/>
      <c r="CP685" s="1"/>
      <c r="CQ685" s="1"/>
      <c r="CR685" s="1"/>
      <c r="CS685" s="1"/>
      <c r="CT685" s="1"/>
      <c r="CU685" s="1"/>
      <c r="CV685" s="1"/>
      <c r="CW685" s="1"/>
      <c r="CX685" s="1"/>
      <c r="CY685" s="1"/>
      <c r="CZ685" s="1"/>
      <c r="DA685" s="1"/>
      <c r="DB685" s="1"/>
      <c r="DC685" s="1"/>
      <c r="DD685" s="1"/>
      <c r="DE685" s="1"/>
      <c r="DF685" s="1"/>
      <c r="DG685" s="1"/>
    </row>
    <row r="686" spans="1:111" s="34" customFormat="1" x14ac:dyDescent="0.3">
      <c r="A686" s="161"/>
      <c r="B686" s="40" t="s">
        <v>17</v>
      </c>
      <c r="C686" s="11" t="s">
        <v>18</v>
      </c>
      <c r="D686" s="92">
        <v>2</v>
      </c>
      <c r="E686" s="32"/>
      <c r="F686" s="187"/>
      <c r="G686" s="36"/>
      <c r="H686" s="33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1"/>
      <c r="BI686" s="1"/>
      <c r="BJ686" s="1"/>
      <c r="BK686" s="1"/>
      <c r="BL686" s="1"/>
      <c r="BM686" s="1"/>
      <c r="BN686" s="1"/>
      <c r="BO686" s="1"/>
      <c r="BP686" s="1"/>
      <c r="BQ686" s="1"/>
      <c r="BR686" s="1"/>
      <c r="BS686" s="1"/>
      <c r="BT686" s="1"/>
      <c r="BU686" s="1"/>
      <c r="BV686" s="1"/>
      <c r="BW686" s="1"/>
      <c r="BX686" s="1"/>
      <c r="BY686" s="1"/>
      <c r="BZ686" s="1"/>
      <c r="CA686" s="1"/>
      <c r="CB686" s="1"/>
      <c r="CC686" s="1"/>
      <c r="CD686" s="1"/>
      <c r="CE686" s="1"/>
      <c r="CF686" s="1"/>
      <c r="CG686" s="1"/>
      <c r="CH686" s="1"/>
      <c r="CI686" s="1"/>
      <c r="CJ686" s="1"/>
      <c r="CK686" s="1"/>
      <c r="CL686" s="1"/>
      <c r="CM686" s="1"/>
      <c r="CN686" s="1"/>
      <c r="CO686" s="1"/>
      <c r="CP686" s="1"/>
      <c r="CQ686" s="1"/>
      <c r="CR686" s="1"/>
      <c r="CS686" s="1"/>
      <c r="CT686" s="1"/>
      <c r="CU686" s="1"/>
      <c r="CV686" s="1"/>
      <c r="CW686" s="1"/>
      <c r="CX686" s="1"/>
      <c r="CY686" s="1"/>
      <c r="CZ686" s="1"/>
      <c r="DA686" s="1"/>
      <c r="DB686" s="1"/>
      <c r="DC686" s="1"/>
      <c r="DD686" s="1"/>
      <c r="DE686" s="1"/>
      <c r="DF686" s="1"/>
      <c r="DG686" s="1"/>
    </row>
    <row r="687" spans="1:111" s="34" customFormat="1" ht="31.5" x14ac:dyDescent="0.25">
      <c r="A687" s="9">
        <f>+A685+1</f>
        <v>959</v>
      </c>
      <c r="B687" s="25" t="s">
        <v>229</v>
      </c>
      <c r="C687" s="94"/>
      <c r="D687" s="92">
        <v>0</v>
      </c>
      <c r="E687" s="32"/>
      <c r="F687" s="187"/>
      <c r="G687" s="36"/>
      <c r="H687" s="33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  <c r="BH687" s="1"/>
      <c r="BI687" s="1"/>
      <c r="BJ687" s="1"/>
      <c r="BK687" s="1"/>
      <c r="BL687" s="1"/>
      <c r="BM687" s="1"/>
      <c r="BN687" s="1"/>
      <c r="BO687" s="1"/>
      <c r="BP687" s="1"/>
      <c r="BQ687" s="1"/>
      <c r="BR687" s="1"/>
      <c r="BS687" s="1"/>
      <c r="BT687" s="1"/>
      <c r="BU687" s="1"/>
      <c r="BV687" s="1"/>
      <c r="BW687" s="1"/>
      <c r="BX687" s="1"/>
      <c r="BY687" s="1"/>
      <c r="BZ687" s="1"/>
      <c r="CA687" s="1"/>
      <c r="CB687" s="1"/>
      <c r="CC687" s="1"/>
      <c r="CD687" s="1"/>
      <c r="CE687" s="1"/>
      <c r="CF687" s="1"/>
      <c r="CG687" s="1"/>
      <c r="CH687" s="1"/>
      <c r="CI687" s="1"/>
      <c r="CJ687" s="1"/>
      <c r="CK687" s="1"/>
      <c r="CL687" s="1"/>
      <c r="CM687" s="1"/>
      <c r="CN687" s="1"/>
      <c r="CO687" s="1"/>
      <c r="CP687" s="1"/>
      <c r="CQ687" s="1"/>
      <c r="CR687" s="1"/>
      <c r="CS687" s="1"/>
      <c r="CT687" s="1"/>
      <c r="CU687" s="1"/>
      <c r="CV687" s="1"/>
      <c r="CW687" s="1"/>
      <c r="CX687" s="1"/>
      <c r="CY687" s="1"/>
      <c r="CZ687" s="1"/>
      <c r="DA687" s="1"/>
      <c r="DB687" s="1"/>
      <c r="DC687" s="1"/>
      <c r="DD687" s="1"/>
      <c r="DE687" s="1"/>
      <c r="DF687" s="1"/>
      <c r="DG687" s="1"/>
    </row>
    <row r="688" spans="1:111" s="34" customFormat="1" x14ac:dyDescent="0.3">
      <c r="A688" s="161"/>
      <c r="B688" s="39" t="s">
        <v>102</v>
      </c>
      <c r="C688" s="47" t="s">
        <v>16</v>
      </c>
      <c r="D688" s="92">
        <v>500</v>
      </c>
      <c r="E688" s="32"/>
      <c r="F688" s="187"/>
      <c r="G688" s="36"/>
      <c r="H688" s="33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  <c r="BB688" s="1"/>
      <c r="BC688" s="1"/>
      <c r="BD688" s="1"/>
      <c r="BE688" s="1"/>
      <c r="BF688" s="1"/>
      <c r="BG688" s="1"/>
      <c r="BH688" s="1"/>
      <c r="BI688" s="1"/>
      <c r="BJ688" s="1"/>
      <c r="BK688" s="1"/>
      <c r="BL688" s="1"/>
      <c r="BM688" s="1"/>
      <c r="BN688" s="1"/>
      <c r="BO688" s="1"/>
      <c r="BP688" s="1"/>
      <c r="BQ688" s="1"/>
      <c r="BR688" s="1"/>
      <c r="BS688" s="1"/>
      <c r="BT688" s="1"/>
      <c r="BU688" s="1"/>
      <c r="BV688" s="1"/>
      <c r="BW688" s="1"/>
      <c r="BX688" s="1"/>
      <c r="BY688" s="1"/>
      <c r="BZ688" s="1"/>
      <c r="CA688" s="1"/>
      <c r="CB688" s="1"/>
      <c r="CC688" s="1"/>
      <c r="CD688" s="1"/>
      <c r="CE688" s="1"/>
      <c r="CF688" s="1"/>
      <c r="CG688" s="1"/>
      <c r="CH688" s="1"/>
      <c r="CI688" s="1"/>
      <c r="CJ688" s="1"/>
      <c r="CK688" s="1"/>
      <c r="CL688" s="1"/>
      <c r="CM688" s="1"/>
      <c r="CN688" s="1"/>
      <c r="CO688" s="1"/>
      <c r="CP688" s="1"/>
      <c r="CQ688" s="1"/>
      <c r="CR688" s="1"/>
      <c r="CS688" s="1"/>
      <c r="CT688" s="1"/>
      <c r="CU688" s="1"/>
      <c r="CV688" s="1"/>
      <c r="CW688" s="1"/>
      <c r="CX688" s="1"/>
      <c r="CY688" s="1"/>
      <c r="CZ688" s="1"/>
      <c r="DA688" s="1"/>
      <c r="DB688" s="1"/>
      <c r="DC688" s="1"/>
      <c r="DD688" s="1"/>
      <c r="DE688" s="1"/>
      <c r="DF688" s="1"/>
      <c r="DG688" s="1"/>
    </row>
    <row r="689" spans="1:111" s="34" customFormat="1" x14ac:dyDescent="0.25">
      <c r="A689" s="9">
        <f>+A687+1</f>
        <v>960</v>
      </c>
      <c r="B689" s="25" t="s">
        <v>230</v>
      </c>
      <c r="C689" s="94"/>
      <c r="D689" s="92">
        <v>0</v>
      </c>
      <c r="E689" s="32"/>
      <c r="F689" s="187"/>
      <c r="G689" s="36"/>
      <c r="H689" s="33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  <c r="BB689" s="1"/>
      <c r="BC689" s="1"/>
      <c r="BD689" s="1"/>
      <c r="BE689" s="1"/>
      <c r="BF689" s="1"/>
      <c r="BG689" s="1"/>
      <c r="BH689" s="1"/>
      <c r="BI689" s="1"/>
      <c r="BJ689" s="1"/>
      <c r="BK689" s="1"/>
      <c r="BL689" s="1"/>
      <c r="BM689" s="1"/>
      <c r="BN689" s="1"/>
      <c r="BO689" s="1"/>
      <c r="BP689" s="1"/>
      <c r="BQ689" s="1"/>
      <c r="BR689" s="1"/>
      <c r="BS689" s="1"/>
      <c r="BT689" s="1"/>
      <c r="BU689" s="1"/>
      <c r="BV689" s="1"/>
      <c r="BW689" s="1"/>
      <c r="BX689" s="1"/>
      <c r="BY689" s="1"/>
      <c r="BZ689" s="1"/>
      <c r="CA689" s="1"/>
      <c r="CB689" s="1"/>
      <c r="CC689" s="1"/>
      <c r="CD689" s="1"/>
      <c r="CE689" s="1"/>
      <c r="CF689" s="1"/>
      <c r="CG689" s="1"/>
      <c r="CH689" s="1"/>
      <c r="CI689" s="1"/>
      <c r="CJ689" s="1"/>
      <c r="CK689" s="1"/>
      <c r="CL689" s="1"/>
      <c r="CM689" s="1"/>
      <c r="CN689" s="1"/>
      <c r="CO689" s="1"/>
      <c r="CP689" s="1"/>
      <c r="CQ689" s="1"/>
      <c r="CR689" s="1"/>
      <c r="CS689" s="1"/>
      <c r="CT689" s="1"/>
      <c r="CU689" s="1"/>
      <c r="CV689" s="1"/>
      <c r="CW689" s="1"/>
      <c r="CX689" s="1"/>
      <c r="CY689" s="1"/>
      <c r="CZ689" s="1"/>
      <c r="DA689" s="1"/>
      <c r="DB689" s="1"/>
      <c r="DC689" s="1"/>
      <c r="DD689" s="1"/>
      <c r="DE689" s="1"/>
      <c r="DF689" s="1"/>
      <c r="DG689" s="1"/>
    </row>
    <row r="690" spans="1:111" s="34" customFormat="1" x14ac:dyDescent="0.3">
      <c r="A690" s="161"/>
      <c r="B690" s="39" t="s">
        <v>139</v>
      </c>
      <c r="C690" s="47" t="s">
        <v>140</v>
      </c>
      <c r="D690" s="92">
        <v>1</v>
      </c>
      <c r="E690" s="32"/>
      <c r="F690" s="187"/>
      <c r="G690" s="36"/>
      <c r="H690" s="33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  <c r="BH690" s="1"/>
      <c r="BI690" s="1"/>
      <c r="BJ690" s="1"/>
      <c r="BK690" s="1"/>
      <c r="BL690" s="1"/>
      <c r="BM690" s="1"/>
      <c r="BN690" s="1"/>
      <c r="BO690" s="1"/>
      <c r="BP690" s="1"/>
      <c r="BQ690" s="1"/>
      <c r="BR690" s="1"/>
      <c r="BS690" s="1"/>
      <c r="BT690" s="1"/>
      <c r="BU690" s="1"/>
      <c r="BV690" s="1"/>
      <c r="BW690" s="1"/>
      <c r="BX690" s="1"/>
      <c r="BY690" s="1"/>
      <c r="BZ690" s="1"/>
      <c r="CA690" s="1"/>
      <c r="CB690" s="1"/>
      <c r="CC690" s="1"/>
      <c r="CD690" s="1"/>
      <c r="CE690" s="1"/>
      <c r="CF690" s="1"/>
      <c r="CG690" s="1"/>
      <c r="CH690" s="1"/>
      <c r="CI690" s="1"/>
      <c r="CJ690" s="1"/>
      <c r="CK690" s="1"/>
      <c r="CL690" s="1"/>
      <c r="CM690" s="1"/>
      <c r="CN690" s="1"/>
      <c r="CO690" s="1"/>
      <c r="CP690" s="1"/>
      <c r="CQ690" s="1"/>
      <c r="CR690" s="1"/>
      <c r="CS690" s="1"/>
      <c r="CT690" s="1"/>
      <c r="CU690" s="1"/>
      <c r="CV690" s="1"/>
      <c r="CW690" s="1"/>
      <c r="CX690" s="1"/>
      <c r="CY690" s="1"/>
      <c r="CZ690" s="1"/>
      <c r="DA690" s="1"/>
      <c r="DB690" s="1"/>
      <c r="DC690" s="1"/>
      <c r="DD690" s="1"/>
      <c r="DE690" s="1"/>
      <c r="DF690" s="1"/>
      <c r="DG690" s="1"/>
    </row>
    <row r="691" spans="1:111" s="34" customFormat="1" x14ac:dyDescent="0.25">
      <c r="A691" s="9">
        <f>+A689+1</f>
        <v>961</v>
      </c>
      <c r="B691" s="44" t="s">
        <v>268</v>
      </c>
      <c r="C691" s="94"/>
      <c r="D691" s="92"/>
      <c r="E691" s="32"/>
      <c r="F691" s="187"/>
      <c r="G691" s="36"/>
      <c r="H691" s="33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  <c r="BH691" s="1"/>
      <c r="BI691" s="1"/>
      <c r="BJ691" s="1"/>
      <c r="BK691" s="1"/>
      <c r="BL691" s="1"/>
      <c r="BM691" s="1"/>
      <c r="BN691" s="1"/>
      <c r="BO691" s="1"/>
      <c r="BP691" s="1"/>
      <c r="BQ691" s="1"/>
      <c r="BR691" s="1"/>
      <c r="BS691" s="1"/>
      <c r="BT691" s="1"/>
      <c r="BU691" s="1"/>
      <c r="BV691" s="1"/>
      <c r="BW691" s="1"/>
      <c r="BX691" s="1"/>
      <c r="BY691" s="1"/>
      <c r="BZ691" s="1"/>
      <c r="CA691" s="1"/>
      <c r="CB691" s="1"/>
      <c r="CC691" s="1"/>
      <c r="CD691" s="1"/>
      <c r="CE691" s="1"/>
      <c r="CF691" s="1"/>
      <c r="CG691" s="1"/>
      <c r="CH691" s="1"/>
      <c r="CI691" s="1"/>
      <c r="CJ691" s="1"/>
      <c r="CK691" s="1"/>
      <c r="CL691" s="1"/>
      <c r="CM691" s="1"/>
      <c r="CN691" s="1"/>
      <c r="CO691" s="1"/>
      <c r="CP691" s="1"/>
      <c r="CQ691" s="1"/>
      <c r="CR691" s="1"/>
      <c r="CS691" s="1"/>
      <c r="CT691" s="1"/>
      <c r="CU691" s="1"/>
      <c r="CV691" s="1"/>
      <c r="CW691" s="1"/>
      <c r="CX691" s="1"/>
      <c r="CY691" s="1"/>
      <c r="CZ691" s="1"/>
      <c r="DA691" s="1"/>
      <c r="DB691" s="1"/>
      <c r="DC691" s="1"/>
      <c r="DD691" s="1"/>
      <c r="DE691" s="1"/>
      <c r="DF691" s="1"/>
      <c r="DG691" s="1"/>
    </row>
    <row r="692" spans="1:111" s="34" customFormat="1" x14ac:dyDescent="0.3">
      <c r="A692" s="161"/>
      <c r="B692" s="40" t="s">
        <v>17</v>
      </c>
      <c r="C692" s="11" t="s">
        <v>18</v>
      </c>
      <c r="D692" s="92">
        <v>2</v>
      </c>
      <c r="E692" s="32"/>
      <c r="F692" s="187"/>
      <c r="G692" s="36"/>
      <c r="H692" s="33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  <c r="BB692" s="1"/>
      <c r="BC692" s="1"/>
      <c r="BD692" s="1"/>
      <c r="BE692" s="1"/>
      <c r="BF692" s="1"/>
      <c r="BG692" s="1"/>
      <c r="BH692" s="1"/>
      <c r="BI692" s="1"/>
      <c r="BJ692" s="1"/>
      <c r="BK692" s="1"/>
      <c r="BL692" s="1"/>
      <c r="BM692" s="1"/>
      <c r="BN692" s="1"/>
      <c r="BO692" s="1"/>
      <c r="BP692" s="1"/>
      <c r="BQ692" s="1"/>
      <c r="BR692" s="1"/>
      <c r="BS692" s="1"/>
      <c r="BT692" s="1"/>
      <c r="BU692" s="1"/>
      <c r="BV692" s="1"/>
      <c r="BW692" s="1"/>
      <c r="BX692" s="1"/>
      <c r="BY692" s="1"/>
      <c r="BZ692" s="1"/>
      <c r="CA692" s="1"/>
      <c r="CB692" s="1"/>
      <c r="CC692" s="1"/>
      <c r="CD692" s="1"/>
      <c r="CE692" s="1"/>
      <c r="CF692" s="1"/>
      <c r="CG692" s="1"/>
      <c r="CH692" s="1"/>
      <c r="CI692" s="1"/>
      <c r="CJ692" s="1"/>
      <c r="CK692" s="1"/>
      <c r="CL692" s="1"/>
      <c r="CM692" s="1"/>
      <c r="CN692" s="1"/>
      <c r="CO692" s="1"/>
      <c r="CP692" s="1"/>
      <c r="CQ692" s="1"/>
      <c r="CR692" s="1"/>
      <c r="CS692" s="1"/>
      <c r="CT692" s="1"/>
      <c r="CU692" s="1"/>
      <c r="CV692" s="1"/>
      <c r="CW692" s="1"/>
      <c r="CX692" s="1"/>
      <c r="CY692" s="1"/>
      <c r="CZ692" s="1"/>
      <c r="DA692" s="1"/>
      <c r="DB692" s="1"/>
      <c r="DC692" s="1"/>
      <c r="DD692" s="1"/>
      <c r="DE692" s="1"/>
      <c r="DF692" s="1"/>
      <c r="DG692" s="1"/>
    </row>
    <row r="693" spans="1:111" s="34" customFormat="1" x14ac:dyDescent="0.3">
      <c r="A693" s="9"/>
      <c r="B693" s="6" t="s">
        <v>231</v>
      </c>
      <c r="C693" s="96"/>
      <c r="D693" s="92">
        <v>0</v>
      </c>
      <c r="E693" s="32"/>
      <c r="F693" s="187"/>
      <c r="G693" s="36"/>
      <c r="H693" s="33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  <c r="BH693" s="1"/>
      <c r="BI693" s="1"/>
      <c r="BJ693" s="1"/>
      <c r="BK693" s="1"/>
      <c r="BL693" s="1"/>
      <c r="BM693" s="1"/>
      <c r="BN693" s="1"/>
      <c r="BO693" s="1"/>
      <c r="BP693" s="1"/>
      <c r="BQ693" s="1"/>
      <c r="BR693" s="1"/>
      <c r="BS693" s="1"/>
      <c r="BT693" s="1"/>
      <c r="BU693" s="1"/>
      <c r="BV693" s="1"/>
      <c r="BW693" s="1"/>
      <c r="BX693" s="1"/>
      <c r="BY693" s="1"/>
      <c r="BZ693" s="1"/>
      <c r="CA693" s="1"/>
      <c r="CB693" s="1"/>
      <c r="CC693" s="1"/>
      <c r="CD693" s="1"/>
      <c r="CE693" s="1"/>
      <c r="CF693" s="1"/>
      <c r="CG693" s="1"/>
      <c r="CH693" s="1"/>
      <c r="CI693" s="1"/>
      <c r="CJ693" s="1"/>
      <c r="CK693" s="1"/>
      <c r="CL693" s="1"/>
      <c r="CM693" s="1"/>
      <c r="CN693" s="1"/>
      <c r="CO693" s="1"/>
      <c r="CP693" s="1"/>
      <c r="CQ693" s="1"/>
      <c r="CR693" s="1"/>
      <c r="CS693" s="1"/>
      <c r="CT693" s="1"/>
      <c r="CU693" s="1"/>
      <c r="CV693" s="1"/>
      <c r="CW693" s="1"/>
      <c r="CX693" s="1"/>
      <c r="CY693" s="1"/>
      <c r="CZ693" s="1"/>
      <c r="DA693" s="1"/>
      <c r="DB693" s="1"/>
      <c r="DC693" s="1"/>
      <c r="DD693" s="1"/>
      <c r="DE693" s="1"/>
      <c r="DF693" s="1"/>
      <c r="DG693" s="1"/>
    </row>
    <row r="694" spans="1:111" s="34" customFormat="1" x14ac:dyDescent="0.25">
      <c r="A694" s="9">
        <f>+A691+1</f>
        <v>962</v>
      </c>
      <c r="B694" s="25" t="s">
        <v>232</v>
      </c>
      <c r="C694" s="94"/>
      <c r="D694" s="92">
        <v>0</v>
      </c>
      <c r="E694" s="32"/>
      <c r="F694" s="187"/>
      <c r="G694" s="36"/>
      <c r="H694" s="33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  <c r="BH694" s="1"/>
      <c r="BI694" s="1"/>
      <c r="BJ694" s="1"/>
      <c r="BK694" s="1"/>
      <c r="BL694" s="1"/>
      <c r="BM694" s="1"/>
      <c r="BN694" s="1"/>
      <c r="BO694" s="1"/>
      <c r="BP694" s="1"/>
      <c r="BQ694" s="1"/>
      <c r="BR694" s="1"/>
      <c r="BS694" s="1"/>
      <c r="BT694" s="1"/>
      <c r="BU694" s="1"/>
      <c r="BV694" s="1"/>
      <c r="BW694" s="1"/>
      <c r="BX694" s="1"/>
      <c r="BY694" s="1"/>
      <c r="BZ694" s="1"/>
      <c r="CA694" s="1"/>
      <c r="CB694" s="1"/>
      <c r="CC694" s="1"/>
      <c r="CD694" s="1"/>
      <c r="CE694" s="1"/>
      <c r="CF694" s="1"/>
      <c r="CG694" s="1"/>
      <c r="CH694" s="1"/>
      <c r="CI694" s="1"/>
      <c r="CJ694" s="1"/>
      <c r="CK694" s="1"/>
      <c r="CL694" s="1"/>
      <c r="CM694" s="1"/>
      <c r="CN694" s="1"/>
      <c r="CO694" s="1"/>
      <c r="CP694" s="1"/>
      <c r="CQ694" s="1"/>
      <c r="CR694" s="1"/>
      <c r="CS694" s="1"/>
      <c r="CT694" s="1"/>
      <c r="CU694" s="1"/>
      <c r="CV694" s="1"/>
      <c r="CW694" s="1"/>
      <c r="CX694" s="1"/>
      <c r="CY694" s="1"/>
      <c r="CZ694" s="1"/>
      <c r="DA694" s="1"/>
      <c r="DB694" s="1"/>
      <c r="DC694" s="1"/>
      <c r="DD694" s="1"/>
      <c r="DE694" s="1"/>
      <c r="DF694" s="1"/>
      <c r="DG694" s="1"/>
    </row>
    <row r="695" spans="1:111" s="34" customFormat="1" x14ac:dyDescent="0.25">
      <c r="A695" s="9"/>
      <c r="B695" s="40" t="s">
        <v>17</v>
      </c>
      <c r="C695" s="11" t="s">
        <v>18</v>
      </c>
      <c r="D695" s="92">
        <v>102</v>
      </c>
      <c r="E695" s="32"/>
      <c r="F695" s="187"/>
      <c r="G695" s="36"/>
      <c r="H695" s="33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  <c r="BB695" s="1"/>
      <c r="BC695" s="1"/>
      <c r="BD695" s="1"/>
      <c r="BE695" s="1"/>
      <c r="BF695" s="1"/>
      <c r="BG695" s="1"/>
      <c r="BH695" s="1"/>
      <c r="BI695" s="1"/>
      <c r="BJ695" s="1"/>
      <c r="BK695" s="1"/>
      <c r="BL695" s="1"/>
      <c r="BM695" s="1"/>
      <c r="BN695" s="1"/>
      <c r="BO695" s="1"/>
      <c r="BP695" s="1"/>
      <c r="BQ695" s="1"/>
      <c r="BR695" s="1"/>
      <c r="BS695" s="1"/>
      <c r="BT695" s="1"/>
      <c r="BU695" s="1"/>
      <c r="BV695" s="1"/>
      <c r="BW695" s="1"/>
      <c r="BX695" s="1"/>
      <c r="BY695" s="1"/>
      <c r="BZ695" s="1"/>
      <c r="CA695" s="1"/>
      <c r="CB695" s="1"/>
      <c r="CC695" s="1"/>
      <c r="CD695" s="1"/>
      <c r="CE695" s="1"/>
      <c r="CF695" s="1"/>
      <c r="CG695" s="1"/>
      <c r="CH695" s="1"/>
      <c r="CI695" s="1"/>
      <c r="CJ695" s="1"/>
      <c r="CK695" s="1"/>
      <c r="CL695" s="1"/>
      <c r="CM695" s="1"/>
      <c r="CN695" s="1"/>
      <c r="CO695" s="1"/>
      <c r="CP695" s="1"/>
      <c r="CQ695" s="1"/>
      <c r="CR695" s="1"/>
      <c r="CS695" s="1"/>
      <c r="CT695" s="1"/>
      <c r="CU695" s="1"/>
      <c r="CV695" s="1"/>
      <c r="CW695" s="1"/>
      <c r="CX695" s="1"/>
      <c r="CY695" s="1"/>
      <c r="CZ695" s="1"/>
      <c r="DA695" s="1"/>
      <c r="DB695" s="1"/>
      <c r="DC695" s="1"/>
      <c r="DD695" s="1"/>
      <c r="DE695" s="1"/>
      <c r="DF695" s="1"/>
      <c r="DG695" s="1"/>
    </row>
    <row r="696" spans="1:111" s="34" customFormat="1" x14ac:dyDescent="0.25">
      <c r="A696" s="9">
        <f>+A694+1</f>
        <v>963</v>
      </c>
      <c r="B696" s="25" t="s">
        <v>233</v>
      </c>
      <c r="C696" s="94"/>
      <c r="D696" s="92">
        <v>0</v>
      </c>
      <c r="E696" s="32"/>
      <c r="F696" s="187"/>
      <c r="G696" s="36"/>
      <c r="H696" s="33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  <c r="BH696" s="1"/>
      <c r="BI696" s="1"/>
      <c r="BJ696" s="1"/>
      <c r="BK696" s="1"/>
      <c r="BL696" s="1"/>
      <c r="BM696" s="1"/>
      <c r="BN696" s="1"/>
      <c r="BO696" s="1"/>
      <c r="BP696" s="1"/>
      <c r="BQ696" s="1"/>
      <c r="BR696" s="1"/>
      <c r="BS696" s="1"/>
      <c r="BT696" s="1"/>
      <c r="BU696" s="1"/>
      <c r="BV696" s="1"/>
      <c r="BW696" s="1"/>
      <c r="BX696" s="1"/>
      <c r="BY696" s="1"/>
      <c r="BZ696" s="1"/>
      <c r="CA696" s="1"/>
      <c r="CB696" s="1"/>
      <c r="CC696" s="1"/>
      <c r="CD696" s="1"/>
      <c r="CE696" s="1"/>
      <c r="CF696" s="1"/>
      <c r="CG696" s="1"/>
      <c r="CH696" s="1"/>
      <c r="CI696" s="1"/>
      <c r="CJ696" s="1"/>
      <c r="CK696" s="1"/>
      <c r="CL696" s="1"/>
      <c r="CM696" s="1"/>
      <c r="CN696" s="1"/>
      <c r="CO696" s="1"/>
      <c r="CP696" s="1"/>
      <c r="CQ696" s="1"/>
      <c r="CR696" s="1"/>
      <c r="CS696" s="1"/>
      <c r="CT696" s="1"/>
      <c r="CU696" s="1"/>
      <c r="CV696" s="1"/>
      <c r="CW696" s="1"/>
      <c r="CX696" s="1"/>
      <c r="CY696" s="1"/>
      <c r="CZ696" s="1"/>
      <c r="DA696" s="1"/>
      <c r="DB696" s="1"/>
      <c r="DC696" s="1"/>
      <c r="DD696" s="1"/>
      <c r="DE696" s="1"/>
      <c r="DF696" s="1"/>
      <c r="DG696" s="1"/>
    </row>
    <row r="697" spans="1:111" s="34" customFormat="1" x14ac:dyDescent="0.25">
      <c r="A697" s="9"/>
      <c r="B697" s="40" t="s">
        <v>17</v>
      </c>
      <c r="C697" s="11" t="s">
        <v>18</v>
      </c>
      <c r="D697" s="92">
        <v>24</v>
      </c>
      <c r="E697" s="32"/>
      <c r="F697" s="187"/>
      <c r="G697" s="36"/>
      <c r="H697" s="33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  <c r="BB697" s="1"/>
      <c r="BC697" s="1"/>
      <c r="BD697" s="1"/>
      <c r="BE697" s="1"/>
      <c r="BF697" s="1"/>
      <c r="BG697" s="1"/>
      <c r="BH697" s="1"/>
      <c r="BI697" s="1"/>
      <c r="BJ697" s="1"/>
      <c r="BK697" s="1"/>
      <c r="BL697" s="1"/>
      <c r="BM697" s="1"/>
      <c r="BN697" s="1"/>
      <c r="BO697" s="1"/>
      <c r="BP697" s="1"/>
      <c r="BQ697" s="1"/>
      <c r="BR697" s="1"/>
      <c r="BS697" s="1"/>
      <c r="BT697" s="1"/>
      <c r="BU697" s="1"/>
      <c r="BV697" s="1"/>
      <c r="BW697" s="1"/>
      <c r="BX697" s="1"/>
      <c r="BY697" s="1"/>
      <c r="BZ697" s="1"/>
      <c r="CA697" s="1"/>
      <c r="CB697" s="1"/>
      <c r="CC697" s="1"/>
      <c r="CD697" s="1"/>
      <c r="CE697" s="1"/>
      <c r="CF697" s="1"/>
      <c r="CG697" s="1"/>
      <c r="CH697" s="1"/>
      <c r="CI697" s="1"/>
      <c r="CJ697" s="1"/>
      <c r="CK697" s="1"/>
      <c r="CL697" s="1"/>
      <c r="CM697" s="1"/>
      <c r="CN697" s="1"/>
      <c r="CO697" s="1"/>
      <c r="CP697" s="1"/>
      <c r="CQ697" s="1"/>
      <c r="CR697" s="1"/>
      <c r="CS697" s="1"/>
      <c r="CT697" s="1"/>
      <c r="CU697" s="1"/>
      <c r="CV697" s="1"/>
      <c r="CW697" s="1"/>
      <c r="CX697" s="1"/>
      <c r="CY697" s="1"/>
      <c r="CZ697" s="1"/>
      <c r="DA697" s="1"/>
      <c r="DB697" s="1"/>
      <c r="DC697" s="1"/>
      <c r="DD697" s="1"/>
      <c r="DE697" s="1"/>
      <c r="DF697" s="1"/>
      <c r="DG697" s="1"/>
    </row>
    <row r="698" spans="1:111" s="34" customFormat="1" x14ac:dyDescent="0.25">
      <c r="A698" s="9">
        <f>+A696+1</f>
        <v>964</v>
      </c>
      <c r="B698" s="25" t="s">
        <v>234</v>
      </c>
      <c r="C698" s="94"/>
      <c r="D698" s="92">
        <v>0</v>
      </c>
      <c r="E698" s="32"/>
      <c r="F698" s="187"/>
      <c r="G698" s="36"/>
      <c r="H698" s="33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1"/>
      <c r="BB698" s="1"/>
      <c r="BC698" s="1"/>
      <c r="BD698" s="1"/>
      <c r="BE698" s="1"/>
      <c r="BF698" s="1"/>
      <c r="BG698" s="1"/>
      <c r="BH698" s="1"/>
      <c r="BI698" s="1"/>
      <c r="BJ698" s="1"/>
      <c r="BK698" s="1"/>
      <c r="BL698" s="1"/>
      <c r="BM698" s="1"/>
      <c r="BN698" s="1"/>
      <c r="BO698" s="1"/>
      <c r="BP698" s="1"/>
      <c r="BQ698" s="1"/>
      <c r="BR698" s="1"/>
      <c r="BS698" s="1"/>
      <c r="BT698" s="1"/>
      <c r="BU698" s="1"/>
      <c r="BV698" s="1"/>
      <c r="BW698" s="1"/>
      <c r="BX698" s="1"/>
      <c r="BY698" s="1"/>
      <c r="BZ698" s="1"/>
      <c r="CA698" s="1"/>
      <c r="CB698" s="1"/>
      <c r="CC698" s="1"/>
      <c r="CD698" s="1"/>
      <c r="CE698" s="1"/>
      <c r="CF698" s="1"/>
      <c r="CG698" s="1"/>
      <c r="CH698" s="1"/>
      <c r="CI698" s="1"/>
      <c r="CJ698" s="1"/>
      <c r="CK698" s="1"/>
      <c r="CL698" s="1"/>
      <c r="CM698" s="1"/>
      <c r="CN698" s="1"/>
      <c r="CO698" s="1"/>
      <c r="CP698" s="1"/>
      <c r="CQ698" s="1"/>
      <c r="CR698" s="1"/>
      <c r="CS698" s="1"/>
      <c r="CT698" s="1"/>
      <c r="CU698" s="1"/>
      <c r="CV698" s="1"/>
      <c r="CW698" s="1"/>
      <c r="CX698" s="1"/>
      <c r="CY698" s="1"/>
      <c r="CZ698" s="1"/>
      <c r="DA698" s="1"/>
      <c r="DB698" s="1"/>
      <c r="DC698" s="1"/>
      <c r="DD698" s="1"/>
      <c r="DE698" s="1"/>
      <c r="DF698" s="1"/>
      <c r="DG698" s="1"/>
    </row>
    <row r="699" spans="1:111" s="34" customFormat="1" x14ac:dyDescent="0.25">
      <c r="A699" s="9"/>
      <c r="B699" s="40" t="s">
        <v>17</v>
      </c>
      <c r="C699" s="11" t="s">
        <v>18</v>
      </c>
      <c r="D699" s="92">
        <v>122</v>
      </c>
      <c r="E699" s="32"/>
      <c r="F699" s="187"/>
      <c r="G699" s="36"/>
      <c r="H699" s="33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  <c r="BB699" s="1"/>
      <c r="BC699" s="1"/>
      <c r="BD699" s="1"/>
      <c r="BE699" s="1"/>
      <c r="BF699" s="1"/>
      <c r="BG699" s="1"/>
      <c r="BH699" s="1"/>
      <c r="BI699" s="1"/>
      <c r="BJ699" s="1"/>
      <c r="BK699" s="1"/>
      <c r="BL699" s="1"/>
      <c r="BM699" s="1"/>
      <c r="BN699" s="1"/>
      <c r="BO699" s="1"/>
      <c r="BP699" s="1"/>
      <c r="BQ699" s="1"/>
      <c r="BR699" s="1"/>
      <c r="BS699" s="1"/>
      <c r="BT699" s="1"/>
      <c r="BU699" s="1"/>
      <c r="BV699" s="1"/>
      <c r="BW699" s="1"/>
      <c r="BX699" s="1"/>
      <c r="BY699" s="1"/>
      <c r="BZ699" s="1"/>
      <c r="CA699" s="1"/>
      <c r="CB699" s="1"/>
      <c r="CC699" s="1"/>
      <c r="CD699" s="1"/>
      <c r="CE699" s="1"/>
      <c r="CF699" s="1"/>
      <c r="CG699" s="1"/>
      <c r="CH699" s="1"/>
      <c r="CI699" s="1"/>
      <c r="CJ699" s="1"/>
      <c r="CK699" s="1"/>
      <c r="CL699" s="1"/>
      <c r="CM699" s="1"/>
      <c r="CN699" s="1"/>
      <c r="CO699" s="1"/>
      <c r="CP699" s="1"/>
      <c r="CQ699" s="1"/>
      <c r="CR699" s="1"/>
      <c r="CS699" s="1"/>
      <c r="CT699" s="1"/>
      <c r="CU699" s="1"/>
      <c r="CV699" s="1"/>
      <c r="CW699" s="1"/>
      <c r="CX699" s="1"/>
      <c r="CY699" s="1"/>
      <c r="CZ699" s="1"/>
      <c r="DA699" s="1"/>
      <c r="DB699" s="1"/>
      <c r="DC699" s="1"/>
      <c r="DD699" s="1"/>
      <c r="DE699" s="1"/>
      <c r="DF699" s="1"/>
      <c r="DG699" s="1"/>
    </row>
    <row r="700" spans="1:111" s="34" customFormat="1" x14ac:dyDescent="0.25">
      <c r="A700" s="9">
        <f>+A698+1</f>
        <v>965</v>
      </c>
      <c r="B700" s="25" t="s">
        <v>235</v>
      </c>
      <c r="C700" s="94"/>
      <c r="D700" s="92">
        <v>0</v>
      </c>
      <c r="E700" s="32"/>
      <c r="F700" s="187"/>
      <c r="G700" s="36"/>
      <c r="H700" s="33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  <c r="BB700" s="1"/>
      <c r="BC700" s="1"/>
      <c r="BD700" s="1"/>
      <c r="BE700" s="1"/>
      <c r="BF700" s="1"/>
      <c r="BG700" s="1"/>
      <c r="BH700" s="1"/>
      <c r="BI700" s="1"/>
      <c r="BJ700" s="1"/>
      <c r="BK700" s="1"/>
      <c r="BL700" s="1"/>
      <c r="BM700" s="1"/>
      <c r="BN700" s="1"/>
      <c r="BO700" s="1"/>
      <c r="BP700" s="1"/>
      <c r="BQ700" s="1"/>
      <c r="BR700" s="1"/>
      <c r="BS700" s="1"/>
      <c r="BT700" s="1"/>
      <c r="BU700" s="1"/>
      <c r="BV700" s="1"/>
      <c r="BW700" s="1"/>
      <c r="BX700" s="1"/>
      <c r="BY700" s="1"/>
      <c r="BZ700" s="1"/>
      <c r="CA700" s="1"/>
      <c r="CB700" s="1"/>
      <c r="CC700" s="1"/>
      <c r="CD700" s="1"/>
      <c r="CE700" s="1"/>
      <c r="CF700" s="1"/>
      <c r="CG700" s="1"/>
      <c r="CH700" s="1"/>
      <c r="CI700" s="1"/>
      <c r="CJ700" s="1"/>
      <c r="CK700" s="1"/>
      <c r="CL700" s="1"/>
      <c r="CM700" s="1"/>
      <c r="CN700" s="1"/>
      <c r="CO700" s="1"/>
      <c r="CP700" s="1"/>
      <c r="CQ700" s="1"/>
      <c r="CR700" s="1"/>
      <c r="CS700" s="1"/>
      <c r="CT700" s="1"/>
      <c r="CU700" s="1"/>
      <c r="CV700" s="1"/>
      <c r="CW700" s="1"/>
      <c r="CX700" s="1"/>
      <c r="CY700" s="1"/>
      <c r="CZ700" s="1"/>
      <c r="DA700" s="1"/>
      <c r="DB700" s="1"/>
      <c r="DC700" s="1"/>
      <c r="DD700" s="1"/>
      <c r="DE700" s="1"/>
      <c r="DF700" s="1"/>
      <c r="DG700" s="1"/>
    </row>
    <row r="701" spans="1:111" s="34" customFormat="1" x14ac:dyDescent="0.25">
      <c r="A701" s="9"/>
      <c r="B701" s="40" t="s">
        <v>17</v>
      </c>
      <c r="C701" s="11" t="s">
        <v>18</v>
      </c>
      <c r="D701" s="92">
        <v>31</v>
      </c>
      <c r="E701" s="32"/>
      <c r="F701" s="187"/>
      <c r="G701" s="36"/>
      <c r="H701" s="33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  <c r="BB701" s="1"/>
      <c r="BC701" s="1"/>
      <c r="BD701" s="1"/>
      <c r="BE701" s="1"/>
      <c r="BF701" s="1"/>
      <c r="BG701" s="1"/>
      <c r="BH701" s="1"/>
      <c r="BI701" s="1"/>
      <c r="BJ701" s="1"/>
      <c r="BK701" s="1"/>
      <c r="BL701" s="1"/>
      <c r="BM701" s="1"/>
      <c r="BN701" s="1"/>
      <c r="BO701" s="1"/>
      <c r="BP701" s="1"/>
      <c r="BQ701" s="1"/>
      <c r="BR701" s="1"/>
      <c r="BS701" s="1"/>
      <c r="BT701" s="1"/>
      <c r="BU701" s="1"/>
      <c r="BV701" s="1"/>
      <c r="BW701" s="1"/>
      <c r="BX701" s="1"/>
      <c r="BY701" s="1"/>
      <c r="BZ701" s="1"/>
      <c r="CA701" s="1"/>
      <c r="CB701" s="1"/>
      <c r="CC701" s="1"/>
      <c r="CD701" s="1"/>
      <c r="CE701" s="1"/>
      <c r="CF701" s="1"/>
      <c r="CG701" s="1"/>
      <c r="CH701" s="1"/>
      <c r="CI701" s="1"/>
      <c r="CJ701" s="1"/>
      <c r="CK701" s="1"/>
      <c r="CL701" s="1"/>
      <c r="CM701" s="1"/>
      <c r="CN701" s="1"/>
      <c r="CO701" s="1"/>
      <c r="CP701" s="1"/>
      <c r="CQ701" s="1"/>
      <c r="CR701" s="1"/>
      <c r="CS701" s="1"/>
      <c r="CT701" s="1"/>
      <c r="CU701" s="1"/>
      <c r="CV701" s="1"/>
      <c r="CW701" s="1"/>
      <c r="CX701" s="1"/>
      <c r="CY701" s="1"/>
      <c r="CZ701" s="1"/>
      <c r="DA701" s="1"/>
      <c r="DB701" s="1"/>
      <c r="DC701" s="1"/>
      <c r="DD701" s="1"/>
      <c r="DE701" s="1"/>
      <c r="DF701" s="1"/>
      <c r="DG701" s="1"/>
    </row>
    <row r="702" spans="1:111" s="34" customFormat="1" x14ac:dyDescent="0.25">
      <c r="A702" s="9">
        <f>+A700+1</f>
        <v>966</v>
      </c>
      <c r="B702" s="25" t="s">
        <v>236</v>
      </c>
      <c r="C702" s="94"/>
      <c r="D702" s="92">
        <v>0</v>
      </c>
      <c r="E702" s="32"/>
      <c r="F702" s="187"/>
      <c r="G702" s="36"/>
      <c r="H702" s="33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  <c r="BB702" s="1"/>
      <c r="BC702" s="1"/>
      <c r="BD702" s="1"/>
      <c r="BE702" s="1"/>
      <c r="BF702" s="1"/>
      <c r="BG702" s="1"/>
      <c r="BH702" s="1"/>
      <c r="BI702" s="1"/>
      <c r="BJ702" s="1"/>
      <c r="BK702" s="1"/>
      <c r="BL702" s="1"/>
      <c r="BM702" s="1"/>
      <c r="BN702" s="1"/>
      <c r="BO702" s="1"/>
      <c r="BP702" s="1"/>
      <c r="BQ702" s="1"/>
      <c r="BR702" s="1"/>
      <c r="BS702" s="1"/>
      <c r="BT702" s="1"/>
      <c r="BU702" s="1"/>
      <c r="BV702" s="1"/>
      <c r="BW702" s="1"/>
      <c r="BX702" s="1"/>
      <c r="BY702" s="1"/>
      <c r="BZ702" s="1"/>
      <c r="CA702" s="1"/>
      <c r="CB702" s="1"/>
      <c r="CC702" s="1"/>
      <c r="CD702" s="1"/>
      <c r="CE702" s="1"/>
      <c r="CF702" s="1"/>
      <c r="CG702" s="1"/>
      <c r="CH702" s="1"/>
      <c r="CI702" s="1"/>
      <c r="CJ702" s="1"/>
      <c r="CK702" s="1"/>
      <c r="CL702" s="1"/>
      <c r="CM702" s="1"/>
      <c r="CN702" s="1"/>
      <c r="CO702" s="1"/>
      <c r="CP702" s="1"/>
      <c r="CQ702" s="1"/>
      <c r="CR702" s="1"/>
      <c r="CS702" s="1"/>
      <c r="CT702" s="1"/>
      <c r="CU702" s="1"/>
      <c r="CV702" s="1"/>
      <c r="CW702" s="1"/>
      <c r="CX702" s="1"/>
      <c r="CY702" s="1"/>
      <c r="CZ702" s="1"/>
      <c r="DA702" s="1"/>
      <c r="DB702" s="1"/>
      <c r="DC702" s="1"/>
      <c r="DD702" s="1"/>
      <c r="DE702" s="1"/>
      <c r="DF702" s="1"/>
      <c r="DG702" s="1"/>
    </row>
    <row r="703" spans="1:111" s="34" customFormat="1" x14ac:dyDescent="0.25">
      <c r="A703" s="9"/>
      <c r="B703" s="40" t="s">
        <v>17</v>
      </c>
      <c r="C703" s="11" t="s">
        <v>18</v>
      </c>
      <c r="D703" s="92">
        <v>3</v>
      </c>
      <c r="E703" s="32"/>
      <c r="F703" s="187"/>
      <c r="G703" s="36"/>
      <c r="H703" s="33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  <c r="BH703" s="1"/>
      <c r="BI703" s="1"/>
      <c r="BJ703" s="1"/>
      <c r="BK703" s="1"/>
      <c r="BL703" s="1"/>
      <c r="BM703" s="1"/>
      <c r="BN703" s="1"/>
      <c r="BO703" s="1"/>
      <c r="BP703" s="1"/>
      <c r="BQ703" s="1"/>
      <c r="BR703" s="1"/>
      <c r="BS703" s="1"/>
      <c r="BT703" s="1"/>
      <c r="BU703" s="1"/>
      <c r="BV703" s="1"/>
      <c r="BW703" s="1"/>
      <c r="BX703" s="1"/>
      <c r="BY703" s="1"/>
      <c r="BZ703" s="1"/>
      <c r="CA703" s="1"/>
      <c r="CB703" s="1"/>
      <c r="CC703" s="1"/>
      <c r="CD703" s="1"/>
      <c r="CE703" s="1"/>
      <c r="CF703" s="1"/>
      <c r="CG703" s="1"/>
      <c r="CH703" s="1"/>
      <c r="CI703" s="1"/>
      <c r="CJ703" s="1"/>
      <c r="CK703" s="1"/>
      <c r="CL703" s="1"/>
      <c r="CM703" s="1"/>
      <c r="CN703" s="1"/>
      <c r="CO703" s="1"/>
      <c r="CP703" s="1"/>
      <c r="CQ703" s="1"/>
      <c r="CR703" s="1"/>
      <c r="CS703" s="1"/>
      <c r="CT703" s="1"/>
      <c r="CU703" s="1"/>
      <c r="CV703" s="1"/>
      <c r="CW703" s="1"/>
      <c r="CX703" s="1"/>
      <c r="CY703" s="1"/>
      <c r="CZ703" s="1"/>
      <c r="DA703" s="1"/>
      <c r="DB703" s="1"/>
      <c r="DC703" s="1"/>
      <c r="DD703" s="1"/>
      <c r="DE703" s="1"/>
      <c r="DF703" s="1"/>
      <c r="DG703" s="1"/>
    </row>
    <row r="704" spans="1:111" s="34" customFormat="1" x14ac:dyDescent="0.25">
      <c r="A704" s="9">
        <f>+A702+1</f>
        <v>967</v>
      </c>
      <c r="B704" s="25" t="s">
        <v>237</v>
      </c>
      <c r="C704" s="94"/>
      <c r="D704" s="92">
        <v>0</v>
      </c>
      <c r="E704" s="32"/>
      <c r="F704" s="187"/>
      <c r="G704" s="36"/>
      <c r="H704" s="33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/>
      <c r="BB704" s="1"/>
      <c r="BC704" s="1"/>
      <c r="BD704" s="1"/>
      <c r="BE704" s="1"/>
      <c r="BF704" s="1"/>
      <c r="BG704" s="1"/>
      <c r="BH704" s="1"/>
      <c r="BI704" s="1"/>
      <c r="BJ704" s="1"/>
      <c r="BK704" s="1"/>
      <c r="BL704" s="1"/>
      <c r="BM704" s="1"/>
      <c r="BN704" s="1"/>
      <c r="BO704" s="1"/>
      <c r="BP704" s="1"/>
      <c r="BQ704" s="1"/>
      <c r="BR704" s="1"/>
      <c r="BS704" s="1"/>
      <c r="BT704" s="1"/>
      <c r="BU704" s="1"/>
      <c r="BV704" s="1"/>
      <c r="BW704" s="1"/>
      <c r="BX704" s="1"/>
      <c r="BY704" s="1"/>
      <c r="BZ704" s="1"/>
      <c r="CA704" s="1"/>
      <c r="CB704" s="1"/>
      <c r="CC704" s="1"/>
      <c r="CD704" s="1"/>
      <c r="CE704" s="1"/>
      <c r="CF704" s="1"/>
      <c r="CG704" s="1"/>
      <c r="CH704" s="1"/>
      <c r="CI704" s="1"/>
      <c r="CJ704" s="1"/>
      <c r="CK704" s="1"/>
      <c r="CL704" s="1"/>
      <c r="CM704" s="1"/>
      <c r="CN704" s="1"/>
      <c r="CO704" s="1"/>
      <c r="CP704" s="1"/>
      <c r="CQ704" s="1"/>
      <c r="CR704" s="1"/>
      <c r="CS704" s="1"/>
      <c r="CT704" s="1"/>
      <c r="CU704" s="1"/>
      <c r="CV704" s="1"/>
      <c r="CW704" s="1"/>
      <c r="CX704" s="1"/>
      <c r="CY704" s="1"/>
      <c r="CZ704" s="1"/>
      <c r="DA704" s="1"/>
      <c r="DB704" s="1"/>
      <c r="DC704" s="1"/>
      <c r="DD704" s="1"/>
      <c r="DE704" s="1"/>
      <c r="DF704" s="1"/>
      <c r="DG704" s="1"/>
    </row>
    <row r="705" spans="1:111" s="34" customFormat="1" x14ac:dyDescent="0.25">
      <c r="A705" s="9"/>
      <c r="B705" s="40" t="s">
        <v>17</v>
      </c>
      <c r="C705" s="11" t="s">
        <v>18</v>
      </c>
      <c r="D705" s="92">
        <v>3</v>
      </c>
      <c r="E705" s="32"/>
      <c r="F705" s="187"/>
      <c r="G705" s="36"/>
      <c r="H705" s="33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/>
      <c r="BB705" s="1"/>
      <c r="BC705" s="1"/>
      <c r="BD705" s="1"/>
      <c r="BE705" s="1"/>
      <c r="BF705" s="1"/>
      <c r="BG705" s="1"/>
      <c r="BH705" s="1"/>
      <c r="BI705" s="1"/>
      <c r="BJ705" s="1"/>
      <c r="BK705" s="1"/>
      <c r="BL705" s="1"/>
      <c r="BM705" s="1"/>
      <c r="BN705" s="1"/>
      <c r="BO705" s="1"/>
      <c r="BP705" s="1"/>
      <c r="BQ705" s="1"/>
      <c r="BR705" s="1"/>
      <c r="BS705" s="1"/>
      <c r="BT705" s="1"/>
      <c r="BU705" s="1"/>
      <c r="BV705" s="1"/>
      <c r="BW705" s="1"/>
      <c r="BX705" s="1"/>
      <c r="BY705" s="1"/>
      <c r="BZ705" s="1"/>
      <c r="CA705" s="1"/>
      <c r="CB705" s="1"/>
      <c r="CC705" s="1"/>
      <c r="CD705" s="1"/>
      <c r="CE705" s="1"/>
      <c r="CF705" s="1"/>
      <c r="CG705" s="1"/>
      <c r="CH705" s="1"/>
      <c r="CI705" s="1"/>
      <c r="CJ705" s="1"/>
      <c r="CK705" s="1"/>
      <c r="CL705" s="1"/>
      <c r="CM705" s="1"/>
      <c r="CN705" s="1"/>
      <c r="CO705" s="1"/>
      <c r="CP705" s="1"/>
      <c r="CQ705" s="1"/>
      <c r="CR705" s="1"/>
      <c r="CS705" s="1"/>
      <c r="CT705" s="1"/>
      <c r="CU705" s="1"/>
      <c r="CV705" s="1"/>
      <c r="CW705" s="1"/>
      <c r="CX705" s="1"/>
      <c r="CY705" s="1"/>
      <c r="CZ705" s="1"/>
      <c r="DA705" s="1"/>
      <c r="DB705" s="1"/>
      <c r="DC705" s="1"/>
      <c r="DD705" s="1"/>
      <c r="DE705" s="1"/>
      <c r="DF705" s="1"/>
      <c r="DG705" s="1"/>
    </row>
    <row r="706" spans="1:111" s="34" customFormat="1" x14ac:dyDescent="0.25">
      <c r="A706" s="9">
        <f>+A704+1</f>
        <v>968</v>
      </c>
      <c r="B706" s="25" t="s">
        <v>238</v>
      </c>
      <c r="C706" s="94"/>
      <c r="D706" s="92">
        <v>0</v>
      </c>
      <c r="E706" s="32"/>
      <c r="F706" s="187"/>
      <c r="G706" s="36"/>
      <c r="H706" s="33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/>
      <c r="BB706" s="1"/>
      <c r="BC706" s="1"/>
      <c r="BD706" s="1"/>
      <c r="BE706" s="1"/>
      <c r="BF706" s="1"/>
      <c r="BG706" s="1"/>
      <c r="BH706" s="1"/>
      <c r="BI706" s="1"/>
      <c r="BJ706" s="1"/>
      <c r="BK706" s="1"/>
      <c r="BL706" s="1"/>
      <c r="BM706" s="1"/>
      <c r="BN706" s="1"/>
      <c r="BO706" s="1"/>
      <c r="BP706" s="1"/>
      <c r="BQ706" s="1"/>
      <c r="BR706" s="1"/>
      <c r="BS706" s="1"/>
      <c r="BT706" s="1"/>
      <c r="BU706" s="1"/>
      <c r="BV706" s="1"/>
      <c r="BW706" s="1"/>
      <c r="BX706" s="1"/>
      <c r="BY706" s="1"/>
      <c r="BZ706" s="1"/>
      <c r="CA706" s="1"/>
      <c r="CB706" s="1"/>
      <c r="CC706" s="1"/>
      <c r="CD706" s="1"/>
      <c r="CE706" s="1"/>
      <c r="CF706" s="1"/>
      <c r="CG706" s="1"/>
      <c r="CH706" s="1"/>
      <c r="CI706" s="1"/>
      <c r="CJ706" s="1"/>
      <c r="CK706" s="1"/>
      <c r="CL706" s="1"/>
      <c r="CM706" s="1"/>
      <c r="CN706" s="1"/>
      <c r="CO706" s="1"/>
      <c r="CP706" s="1"/>
      <c r="CQ706" s="1"/>
      <c r="CR706" s="1"/>
      <c r="CS706" s="1"/>
      <c r="CT706" s="1"/>
      <c r="CU706" s="1"/>
      <c r="CV706" s="1"/>
      <c r="CW706" s="1"/>
      <c r="CX706" s="1"/>
      <c r="CY706" s="1"/>
      <c r="CZ706" s="1"/>
      <c r="DA706" s="1"/>
      <c r="DB706" s="1"/>
      <c r="DC706" s="1"/>
      <c r="DD706" s="1"/>
      <c r="DE706" s="1"/>
      <c r="DF706" s="1"/>
      <c r="DG706" s="1"/>
    </row>
    <row r="707" spans="1:111" s="34" customFormat="1" x14ac:dyDescent="0.25">
      <c r="A707" s="9"/>
      <c r="B707" s="40" t="s">
        <v>17</v>
      </c>
      <c r="C707" s="11" t="s">
        <v>18</v>
      </c>
      <c r="D707" s="92">
        <v>10</v>
      </c>
      <c r="E707" s="32"/>
      <c r="F707" s="187"/>
      <c r="G707" s="36"/>
      <c r="H707" s="33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/>
      <c r="BB707" s="1"/>
      <c r="BC707" s="1"/>
      <c r="BD707" s="1"/>
      <c r="BE707" s="1"/>
      <c r="BF707" s="1"/>
      <c r="BG707" s="1"/>
      <c r="BH707" s="1"/>
      <c r="BI707" s="1"/>
      <c r="BJ707" s="1"/>
      <c r="BK707" s="1"/>
      <c r="BL707" s="1"/>
      <c r="BM707" s="1"/>
      <c r="BN707" s="1"/>
      <c r="BO707" s="1"/>
      <c r="BP707" s="1"/>
      <c r="BQ707" s="1"/>
      <c r="BR707" s="1"/>
      <c r="BS707" s="1"/>
      <c r="BT707" s="1"/>
      <c r="BU707" s="1"/>
      <c r="BV707" s="1"/>
      <c r="BW707" s="1"/>
      <c r="BX707" s="1"/>
      <c r="BY707" s="1"/>
      <c r="BZ707" s="1"/>
      <c r="CA707" s="1"/>
      <c r="CB707" s="1"/>
      <c r="CC707" s="1"/>
      <c r="CD707" s="1"/>
      <c r="CE707" s="1"/>
      <c r="CF707" s="1"/>
      <c r="CG707" s="1"/>
      <c r="CH707" s="1"/>
      <c r="CI707" s="1"/>
      <c r="CJ707" s="1"/>
      <c r="CK707" s="1"/>
      <c r="CL707" s="1"/>
      <c r="CM707" s="1"/>
      <c r="CN707" s="1"/>
      <c r="CO707" s="1"/>
      <c r="CP707" s="1"/>
      <c r="CQ707" s="1"/>
      <c r="CR707" s="1"/>
      <c r="CS707" s="1"/>
      <c r="CT707" s="1"/>
      <c r="CU707" s="1"/>
      <c r="CV707" s="1"/>
      <c r="CW707" s="1"/>
      <c r="CX707" s="1"/>
      <c r="CY707" s="1"/>
      <c r="CZ707" s="1"/>
      <c r="DA707" s="1"/>
      <c r="DB707" s="1"/>
      <c r="DC707" s="1"/>
      <c r="DD707" s="1"/>
      <c r="DE707" s="1"/>
      <c r="DF707" s="1"/>
      <c r="DG707" s="1"/>
    </row>
    <row r="708" spans="1:111" s="34" customFormat="1" x14ac:dyDescent="0.25">
      <c r="A708" s="9">
        <f>+A706+1</f>
        <v>969</v>
      </c>
      <c r="B708" s="25" t="s">
        <v>239</v>
      </c>
      <c r="C708" s="94"/>
      <c r="D708" s="92">
        <v>0</v>
      </c>
      <c r="E708" s="32"/>
      <c r="F708" s="187"/>
      <c r="G708" s="36"/>
      <c r="H708" s="33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  <c r="BB708" s="1"/>
      <c r="BC708" s="1"/>
      <c r="BD708" s="1"/>
      <c r="BE708" s="1"/>
      <c r="BF708" s="1"/>
      <c r="BG708" s="1"/>
      <c r="BH708" s="1"/>
      <c r="BI708" s="1"/>
      <c r="BJ708" s="1"/>
      <c r="BK708" s="1"/>
      <c r="BL708" s="1"/>
      <c r="BM708" s="1"/>
      <c r="BN708" s="1"/>
      <c r="BO708" s="1"/>
      <c r="BP708" s="1"/>
      <c r="BQ708" s="1"/>
      <c r="BR708" s="1"/>
      <c r="BS708" s="1"/>
      <c r="BT708" s="1"/>
      <c r="BU708" s="1"/>
      <c r="BV708" s="1"/>
      <c r="BW708" s="1"/>
      <c r="BX708" s="1"/>
      <c r="BY708" s="1"/>
      <c r="BZ708" s="1"/>
      <c r="CA708" s="1"/>
      <c r="CB708" s="1"/>
      <c r="CC708" s="1"/>
      <c r="CD708" s="1"/>
      <c r="CE708" s="1"/>
      <c r="CF708" s="1"/>
      <c r="CG708" s="1"/>
      <c r="CH708" s="1"/>
      <c r="CI708" s="1"/>
      <c r="CJ708" s="1"/>
      <c r="CK708" s="1"/>
      <c r="CL708" s="1"/>
      <c r="CM708" s="1"/>
      <c r="CN708" s="1"/>
      <c r="CO708" s="1"/>
      <c r="CP708" s="1"/>
      <c r="CQ708" s="1"/>
      <c r="CR708" s="1"/>
      <c r="CS708" s="1"/>
      <c r="CT708" s="1"/>
      <c r="CU708" s="1"/>
      <c r="CV708" s="1"/>
      <c r="CW708" s="1"/>
      <c r="CX708" s="1"/>
      <c r="CY708" s="1"/>
      <c r="CZ708" s="1"/>
      <c r="DA708" s="1"/>
      <c r="DB708" s="1"/>
      <c r="DC708" s="1"/>
      <c r="DD708" s="1"/>
      <c r="DE708" s="1"/>
      <c r="DF708" s="1"/>
      <c r="DG708" s="1"/>
    </row>
    <row r="709" spans="1:111" s="34" customFormat="1" x14ac:dyDescent="0.25">
      <c r="A709" s="9"/>
      <c r="B709" s="40" t="s">
        <v>17</v>
      </c>
      <c r="C709" s="11" t="s">
        <v>18</v>
      </c>
      <c r="D709" s="92">
        <v>8</v>
      </c>
      <c r="E709" s="32"/>
      <c r="F709" s="187"/>
      <c r="G709" s="36"/>
      <c r="H709" s="33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/>
      <c r="BB709" s="1"/>
      <c r="BC709" s="1"/>
      <c r="BD709" s="1"/>
      <c r="BE709" s="1"/>
      <c r="BF709" s="1"/>
      <c r="BG709" s="1"/>
      <c r="BH709" s="1"/>
      <c r="BI709" s="1"/>
      <c r="BJ709" s="1"/>
      <c r="BK709" s="1"/>
      <c r="BL709" s="1"/>
      <c r="BM709" s="1"/>
      <c r="BN709" s="1"/>
      <c r="BO709" s="1"/>
      <c r="BP709" s="1"/>
      <c r="BQ709" s="1"/>
      <c r="BR709" s="1"/>
      <c r="BS709" s="1"/>
      <c r="BT709" s="1"/>
      <c r="BU709" s="1"/>
      <c r="BV709" s="1"/>
      <c r="BW709" s="1"/>
      <c r="BX709" s="1"/>
      <c r="BY709" s="1"/>
      <c r="BZ709" s="1"/>
      <c r="CA709" s="1"/>
      <c r="CB709" s="1"/>
      <c r="CC709" s="1"/>
      <c r="CD709" s="1"/>
      <c r="CE709" s="1"/>
      <c r="CF709" s="1"/>
      <c r="CG709" s="1"/>
      <c r="CH709" s="1"/>
      <c r="CI709" s="1"/>
      <c r="CJ709" s="1"/>
      <c r="CK709" s="1"/>
      <c r="CL709" s="1"/>
      <c r="CM709" s="1"/>
      <c r="CN709" s="1"/>
      <c r="CO709" s="1"/>
      <c r="CP709" s="1"/>
      <c r="CQ709" s="1"/>
      <c r="CR709" s="1"/>
      <c r="CS709" s="1"/>
      <c r="CT709" s="1"/>
      <c r="CU709" s="1"/>
      <c r="CV709" s="1"/>
      <c r="CW709" s="1"/>
      <c r="CX709" s="1"/>
      <c r="CY709" s="1"/>
      <c r="CZ709" s="1"/>
      <c r="DA709" s="1"/>
      <c r="DB709" s="1"/>
      <c r="DC709" s="1"/>
      <c r="DD709" s="1"/>
      <c r="DE709" s="1"/>
      <c r="DF709" s="1"/>
      <c r="DG709" s="1"/>
    </row>
    <row r="710" spans="1:111" s="34" customFormat="1" x14ac:dyDescent="0.25">
      <c r="A710" s="9">
        <f>+A708+1</f>
        <v>970</v>
      </c>
      <c r="B710" s="25" t="s">
        <v>240</v>
      </c>
      <c r="C710" s="94"/>
      <c r="D710" s="92">
        <v>0</v>
      </c>
      <c r="E710" s="32"/>
      <c r="F710" s="187"/>
      <c r="G710" s="36"/>
      <c r="H710" s="33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  <c r="BH710" s="1"/>
      <c r="BI710" s="1"/>
      <c r="BJ710" s="1"/>
      <c r="BK710" s="1"/>
      <c r="BL710" s="1"/>
      <c r="BM710" s="1"/>
      <c r="BN710" s="1"/>
      <c r="BO710" s="1"/>
      <c r="BP710" s="1"/>
      <c r="BQ710" s="1"/>
      <c r="BR710" s="1"/>
      <c r="BS710" s="1"/>
      <c r="BT710" s="1"/>
      <c r="BU710" s="1"/>
      <c r="BV710" s="1"/>
      <c r="BW710" s="1"/>
      <c r="BX710" s="1"/>
      <c r="BY710" s="1"/>
      <c r="BZ710" s="1"/>
      <c r="CA710" s="1"/>
      <c r="CB710" s="1"/>
      <c r="CC710" s="1"/>
      <c r="CD710" s="1"/>
      <c r="CE710" s="1"/>
      <c r="CF710" s="1"/>
      <c r="CG710" s="1"/>
      <c r="CH710" s="1"/>
      <c r="CI710" s="1"/>
      <c r="CJ710" s="1"/>
      <c r="CK710" s="1"/>
      <c r="CL710" s="1"/>
      <c r="CM710" s="1"/>
      <c r="CN710" s="1"/>
      <c r="CO710" s="1"/>
      <c r="CP710" s="1"/>
      <c r="CQ710" s="1"/>
      <c r="CR710" s="1"/>
      <c r="CS710" s="1"/>
      <c r="CT710" s="1"/>
      <c r="CU710" s="1"/>
      <c r="CV710" s="1"/>
      <c r="CW710" s="1"/>
      <c r="CX710" s="1"/>
      <c r="CY710" s="1"/>
      <c r="CZ710" s="1"/>
      <c r="DA710" s="1"/>
      <c r="DB710" s="1"/>
      <c r="DC710" s="1"/>
      <c r="DD710" s="1"/>
      <c r="DE710" s="1"/>
      <c r="DF710" s="1"/>
      <c r="DG710" s="1"/>
    </row>
    <row r="711" spans="1:111" s="34" customFormat="1" x14ac:dyDescent="0.25">
      <c r="A711" s="9"/>
      <c r="B711" s="40" t="s">
        <v>17</v>
      </c>
      <c r="C711" s="11" t="s">
        <v>18</v>
      </c>
      <c r="D711" s="92">
        <v>28</v>
      </c>
      <c r="E711" s="32"/>
      <c r="F711" s="187"/>
      <c r="G711" s="36"/>
      <c r="H711" s="33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  <c r="BH711" s="1"/>
      <c r="BI711" s="1"/>
      <c r="BJ711" s="1"/>
      <c r="BK711" s="1"/>
      <c r="BL711" s="1"/>
      <c r="BM711" s="1"/>
      <c r="BN711" s="1"/>
      <c r="BO711" s="1"/>
      <c r="BP711" s="1"/>
      <c r="BQ711" s="1"/>
      <c r="BR711" s="1"/>
      <c r="BS711" s="1"/>
      <c r="BT711" s="1"/>
      <c r="BU711" s="1"/>
      <c r="BV711" s="1"/>
      <c r="BW711" s="1"/>
      <c r="BX711" s="1"/>
      <c r="BY711" s="1"/>
      <c r="BZ711" s="1"/>
      <c r="CA711" s="1"/>
      <c r="CB711" s="1"/>
      <c r="CC711" s="1"/>
      <c r="CD711" s="1"/>
      <c r="CE711" s="1"/>
      <c r="CF711" s="1"/>
      <c r="CG711" s="1"/>
      <c r="CH711" s="1"/>
      <c r="CI711" s="1"/>
      <c r="CJ711" s="1"/>
      <c r="CK711" s="1"/>
      <c r="CL711" s="1"/>
      <c r="CM711" s="1"/>
      <c r="CN711" s="1"/>
      <c r="CO711" s="1"/>
      <c r="CP711" s="1"/>
      <c r="CQ711" s="1"/>
      <c r="CR711" s="1"/>
      <c r="CS711" s="1"/>
      <c r="CT711" s="1"/>
      <c r="CU711" s="1"/>
      <c r="CV711" s="1"/>
      <c r="CW711" s="1"/>
      <c r="CX711" s="1"/>
      <c r="CY711" s="1"/>
      <c r="CZ711" s="1"/>
      <c r="DA711" s="1"/>
      <c r="DB711" s="1"/>
      <c r="DC711" s="1"/>
      <c r="DD711" s="1"/>
      <c r="DE711" s="1"/>
      <c r="DF711" s="1"/>
      <c r="DG711" s="1"/>
    </row>
    <row r="712" spans="1:111" s="34" customFormat="1" x14ac:dyDescent="0.25">
      <c r="A712" s="9">
        <f>+A710+1</f>
        <v>971</v>
      </c>
      <c r="B712" s="25" t="s">
        <v>241</v>
      </c>
      <c r="C712" s="94"/>
      <c r="D712" s="92">
        <v>0</v>
      </c>
      <c r="E712" s="32"/>
      <c r="F712" s="187"/>
      <c r="G712" s="36"/>
      <c r="H712" s="33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1"/>
      <c r="BI712" s="1"/>
      <c r="BJ712" s="1"/>
      <c r="BK712" s="1"/>
      <c r="BL712" s="1"/>
      <c r="BM712" s="1"/>
      <c r="BN712" s="1"/>
      <c r="BO712" s="1"/>
      <c r="BP712" s="1"/>
      <c r="BQ712" s="1"/>
      <c r="BR712" s="1"/>
      <c r="BS712" s="1"/>
      <c r="BT712" s="1"/>
      <c r="BU712" s="1"/>
      <c r="BV712" s="1"/>
      <c r="BW712" s="1"/>
      <c r="BX712" s="1"/>
      <c r="BY712" s="1"/>
      <c r="BZ712" s="1"/>
      <c r="CA712" s="1"/>
      <c r="CB712" s="1"/>
      <c r="CC712" s="1"/>
      <c r="CD712" s="1"/>
      <c r="CE712" s="1"/>
      <c r="CF712" s="1"/>
      <c r="CG712" s="1"/>
      <c r="CH712" s="1"/>
      <c r="CI712" s="1"/>
      <c r="CJ712" s="1"/>
      <c r="CK712" s="1"/>
      <c r="CL712" s="1"/>
      <c r="CM712" s="1"/>
      <c r="CN712" s="1"/>
      <c r="CO712" s="1"/>
      <c r="CP712" s="1"/>
      <c r="CQ712" s="1"/>
      <c r="CR712" s="1"/>
      <c r="CS712" s="1"/>
      <c r="CT712" s="1"/>
      <c r="CU712" s="1"/>
      <c r="CV712" s="1"/>
      <c r="CW712" s="1"/>
      <c r="CX712" s="1"/>
      <c r="CY712" s="1"/>
      <c r="CZ712" s="1"/>
      <c r="DA712" s="1"/>
      <c r="DB712" s="1"/>
      <c r="DC712" s="1"/>
      <c r="DD712" s="1"/>
      <c r="DE712" s="1"/>
      <c r="DF712" s="1"/>
      <c r="DG712" s="1"/>
    </row>
    <row r="713" spans="1:111" s="34" customFormat="1" x14ac:dyDescent="0.25">
      <c r="A713" s="9"/>
      <c r="B713" s="40" t="s">
        <v>17</v>
      </c>
      <c r="C713" s="11" t="s">
        <v>18</v>
      </c>
      <c r="D713" s="92">
        <v>20</v>
      </c>
      <c r="E713" s="32"/>
      <c r="F713" s="187"/>
      <c r="G713" s="36"/>
      <c r="H713" s="33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  <c r="BH713" s="1"/>
      <c r="BI713" s="1"/>
      <c r="BJ713" s="1"/>
      <c r="BK713" s="1"/>
      <c r="BL713" s="1"/>
      <c r="BM713" s="1"/>
      <c r="BN713" s="1"/>
      <c r="BO713" s="1"/>
      <c r="BP713" s="1"/>
      <c r="BQ713" s="1"/>
      <c r="BR713" s="1"/>
      <c r="BS713" s="1"/>
      <c r="BT713" s="1"/>
      <c r="BU713" s="1"/>
      <c r="BV713" s="1"/>
      <c r="BW713" s="1"/>
      <c r="BX713" s="1"/>
      <c r="BY713" s="1"/>
      <c r="BZ713" s="1"/>
      <c r="CA713" s="1"/>
      <c r="CB713" s="1"/>
      <c r="CC713" s="1"/>
      <c r="CD713" s="1"/>
      <c r="CE713" s="1"/>
      <c r="CF713" s="1"/>
      <c r="CG713" s="1"/>
      <c r="CH713" s="1"/>
      <c r="CI713" s="1"/>
      <c r="CJ713" s="1"/>
      <c r="CK713" s="1"/>
      <c r="CL713" s="1"/>
      <c r="CM713" s="1"/>
      <c r="CN713" s="1"/>
      <c r="CO713" s="1"/>
      <c r="CP713" s="1"/>
      <c r="CQ713" s="1"/>
      <c r="CR713" s="1"/>
      <c r="CS713" s="1"/>
      <c r="CT713" s="1"/>
      <c r="CU713" s="1"/>
      <c r="CV713" s="1"/>
      <c r="CW713" s="1"/>
      <c r="CX713" s="1"/>
      <c r="CY713" s="1"/>
      <c r="CZ713" s="1"/>
      <c r="DA713" s="1"/>
      <c r="DB713" s="1"/>
      <c r="DC713" s="1"/>
      <c r="DD713" s="1"/>
      <c r="DE713" s="1"/>
      <c r="DF713" s="1"/>
      <c r="DG713" s="1"/>
    </row>
    <row r="714" spans="1:111" s="34" customFormat="1" x14ac:dyDescent="0.25">
      <c r="A714" s="9">
        <f>+A712+1</f>
        <v>972</v>
      </c>
      <c r="B714" s="25" t="s">
        <v>242</v>
      </c>
      <c r="C714" s="94"/>
      <c r="D714" s="92">
        <v>0</v>
      </c>
      <c r="E714" s="32"/>
      <c r="F714" s="187"/>
      <c r="G714" s="36"/>
      <c r="H714" s="33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  <c r="BH714" s="1"/>
      <c r="BI714" s="1"/>
      <c r="BJ714" s="1"/>
      <c r="BK714" s="1"/>
      <c r="BL714" s="1"/>
      <c r="BM714" s="1"/>
      <c r="BN714" s="1"/>
      <c r="BO714" s="1"/>
      <c r="BP714" s="1"/>
      <c r="BQ714" s="1"/>
      <c r="BR714" s="1"/>
      <c r="BS714" s="1"/>
      <c r="BT714" s="1"/>
      <c r="BU714" s="1"/>
      <c r="BV714" s="1"/>
      <c r="BW714" s="1"/>
      <c r="BX714" s="1"/>
      <c r="BY714" s="1"/>
      <c r="BZ714" s="1"/>
      <c r="CA714" s="1"/>
      <c r="CB714" s="1"/>
      <c r="CC714" s="1"/>
      <c r="CD714" s="1"/>
      <c r="CE714" s="1"/>
      <c r="CF714" s="1"/>
      <c r="CG714" s="1"/>
      <c r="CH714" s="1"/>
      <c r="CI714" s="1"/>
      <c r="CJ714" s="1"/>
      <c r="CK714" s="1"/>
      <c r="CL714" s="1"/>
      <c r="CM714" s="1"/>
      <c r="CN714" s="1"/>
      <c r="CO714" s="1"/>
      <c r="CP714" s="1"/>
      <c r="CQ714" s="1"/>
      <c r="CR714" s="1"/>
      <c r="CS714" s="1"/>
      <c r="CT714" s="1"/>
      <c r="CU714" s="1"/>
      <c r="CV714" s="1"/>
      <c r="CW714" s="1"/>
      <c r="CX714" s="1"/>
      <c r="CY714" s="1"/>
      <c r="CZ714" s="1"/>
      <c r="DA714" s="1"/>
      <c r="DB714" s="1"/>
      <c r="DC714" s="1"/>
      <c r="DD714" s="1"/>
      <c r="DE714" s="1"/>
      <c r="DF714" s="1"/>
      <c r="DG714" s="1"/>
    </row>
    <row r="715" spans="1:111" s="34" customFormat="1" x14ac:dyDescent="0.25">
      <c r="A715" s="9"/>
      <c r="B715" s="40" t="s">
        <v>17</v>
      </c>
      <c r="C715" s="11" t="s">
        <v>18</v>
      </c>
      <c r="D715" s="92">
        <v>20</v>
      </c>
      <c r="E715" s="32"/>
      <c r="F715" s="187"/>
      <c r="G715" s="36"/>
      <c r="H715" s="33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  <c r="BH715" s="1"/>
      <c r="BI715" s="1"/>
      <c r="BJ715" s="1"/>
      <c r="BK715" s="1"/>
      <c r="BL715" s="1"/>
      <c r="BM715" s="1"/>
      <c r="BN715" s="1"/>
      <c r="BO715" s="1"/>
      <c r="BP715" s="1"/>
      <c r="BQ715" s="1"/>
      <c r="BR715" s="1"/>
      <c r="BS715" s="1"/>
      <c r="BT715" s="1"/>
      <c r="BU715" s="1"/>
      <c r="BV715" s="1"/>
      <c r="BW715" s="1"/>
      <c r="BX715" s="1"/>
      <c r="BY715" s="1"/>
      <c r="BZ715" s="1"/>
      <c r="CA715" s="1"/>
      <c r="CB715" s="1"/>
      <c r="CC715" s="1"/>
      <c r="CD715" s="1"/>
      <c r="CE715" s="1"/>
      <c r="CF715" s="1"/>
      <c r="CG715" s="1"/>
      <c r="CH715" s="1"/>
      <c r="CI715" s="1"/>
      <c r="CJ715" s="1"/>
      <c r="CK715" s="1"/>
      <c r="CL715" s="1"/>
      <c r="CM715" s="1"/>
      <c r="CN715" s="1"/>
      <c r="CO715" s="1"/>
      <c r="CP715" s="1"/>
      <c r="CQ715" s="1"/>
      <c r="CR715" s="1"/>
      <c r="CS715" s="1"/>
      <c r="CT715" s="1"/>
      <c r="CU715" s="1"/>
      <c r="CV715" s="1"/>
      <c r="CW715" s="1"/>
      <c r="CX715" s="1"/>
      <c r="CY715" s="1"/>
      <c r="CZ715" s="1"/>
      <c r="DA715" s="1"/>
      <c r="DB715" s="1"/>
      <c r="DC715" s="1"/>
      <c r="DD715" s="1"/>
      <c r="DE715" s="1"/>
      <c r="DF715" s="1"/>
      <c r="DG715" s="1"/>
    </row>
    <row r="716" spans="1:111" s="34" customFormat="1" x14ac:dyDescent="0.25">
      <c r="A716" s="9">
        <f>+A714+1</f>
        <v>973</v>
      </c>
      <c r="B716" s="25" t="s">
        <v>243</v>
      </c>
      <c r="C716" s="94"/>
      <c r="D716" s="92">
        <v>0</v>
      </c>
      <c r="E716" s="32"/>
      <c r="F716" s="187"/>
      <c r="G716" s="36"/>
      <c r="H716" s="33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1"/>
      <c r="BI716" s="1"/>
      <c r="BJ716" s="1"/>
      <c r="BK716" s="1"/>
      <c r="BL716" s="1"/>
      <c r="BM716" s="1"/>
      <c r="BN716" s="1"/>
      <c r="BO716" s="1"/>
      <c r="BP716" s="1"/>
      <c r="BQ716" s="1"/>
      <c r="BR716" s="1"/>
      <c r="BS716" s="1"/>
      <c r="BT716" s="1"/>
      <c r="BU716" s="1"/>
      <c r="BV716" s="1"/>
      <c r="BW716" s="1"/>
      <c r="BX716" s="1"/>
      <c r="BY716" s="1"/>
      <c r="BZ716" s="1"/>
      <c r="CA716" s="1"/>
      <c r="CB716" s="1"/>
      <c r="CC716" s="1"/>
      <c r="CD716" s="1"/>
      <c r="CE716" s="1"/>
      <c r="CF716" s="1"/>
      <c r="CG716" s="1"/>
      <c r="CH716" s="1"/>
      <c r="CI716" s="1"/>
      <c r="CJ716" s="1"/>
      <c r="CK716" s="1"/>
      <c r="CL716" s="1"/>
      <c r="CM716" s="1"/>
      <c r="CN716" s="1"/>
      <c r="CO716" s="1"/>
      <c r="CP716" s="1"/>
      <c r="CQ716" s="1"/>
      <c r="CR716" s="1"/>
      <c r="CS716" s="1"/>
      <c r="CT716" s="1"/>
      <c r="CU716" s="1"/>
      <c r="CV716" s="1"/>
      <c r="CW716" s="1"/>
      <c r="CX716" s="1"/>
      <c r="CY716" s="1"/>
      <c r="CZ716" s="1"/>
      <c r="DA716" s="1"/>
      <c r="DB716" s="1"/>
      <c r="DC716" s="1"/>
      <c r="DD716" s="1"/>
      <c r="DE716" s="1"/>
      <c r="DF716" s="1"/>
      <c r="DG716" s="1"/>
    </row>
    <row r="717" spans="1:111" s="34" customFormat="1" x14ac:dyDescent="0.25">
      <c r="A717" s="9"/>
      <c r="B717" s="40" t="s">
        <v>17</v>
      </c>
      <c r="C717" s="11" t="s">
        <v>18</v>
      </c>
      <c r="D717" s="92">
        <v>26</v>
      </c>
      <c r="E717" s="32"/>
      <c r="F717" s="187"/>
      <c r="G717" s="36"/>
      <c r="H717" s="33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  <c r="BL717" s="1"/>
      <c r="BM717" s="1"/>
      <c r="BN717" s="1"/>
      <c r="BO717" s="1"/>
      <c r="BP717" s="1"/>
      <c r="BQ717" s="1"/>
      <c r="BR717" s="1"/>
      <c r="BS717" s="1"/>
      <c r="BT717" s="1"/>
      <c r="BU717" s="1"/>
      <c r="BV717" s="1"/>
      <c r="BW717" s="1"/>
      <c r="BX717" s="1"/>
      <c r="BY717" s="1"/>
      <c r="BZ717" s="1"/>
      <c r="CA717" s="1"/>
      <c r="CB717" s="1"/>
      <c r="CC717" s="1"/>
      <c r="CD717" s="1"/>
      <c r="CE717" s="1"/>
      <c r="CF717" s="1"/>
      <c r="CG717" s="1"/>
      <c r="CH717" s="1"/>
      <c r="CI717" s="1"/>
      <c r="CJ717" s="1"/>
      <c r="CK717" s="1"/>
      <c r="CL717" s="1"/>
      <c r="CM717" s="1"/>
      <c r="CN717" s="1"/>
      <c r="CO717" s="1"/>
      <c r="CP717" s="1"/>
      <c r="CQ717" s="1"/>
      <c r="CR717" s="1"/>
      <c r="CS717" s="1"/>
      <c r="CT717" s="1"/>
      <c r="CU717" s="1"/>
      <c r="CV717" s="1"/>
      <c r="CW717" s="1"/>
      <c r="CX717" s="1"/>
      <c r="CY717" s="1"/>
      <c r="CZ717" s="1"/>
      <c r="DA717" s="1"/>
      <c r="DB717" s="1"/>
      <c r="DC717" s="1"/>
      <c r="DD717" s="1"/>
      <c r="DE717" s="1"/>
      <c r="DF717" s="1"/>
      <c r="DG717" s="1"/>
    </row>
    <row r="718" spans="1:111" s="34" customFormat="1" x14ac:dyDescent="0.25">
      <c r="A718" s="9"/>
      <c r="B718" s="6" t="s">
        <v>244</v>
      </c>
      <c r="C718" s="94"/>
      <c r="D718" s="92">
        <v>0</v>
      </c>
      <c r="E718" s="32"/>
      <c r="F718" s="187"/>
      <c r="G718" s="36"/>
      <c r="H718" s="33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1"/>
      <c r="BI718" s="1"/>
      <c r="BJ718" s="1"/>
      <c r="BK718" s="1"/>
      <c r="BL718" s="1"/>
      <c r="BM718" s="1"/>
      <c r="BN718" s="1"/>
      <c r="BO718" s="1"/>
      <c r="BP718" s="1"/>
      <c r="BQ718" s="1"/>
      <c r="BR718" s="1"/>
      <c r="BS718" s="1"/>
      <c r="BT718" s="1"/>
      <c r="BU718" s="1"/>
      <c r="BV718" s="1"/>
      <c r="BW718" s="1"/>
      <c r="BX718" s="1"/>
      <c r="BY718" s="1"/>
      <c r="BZ718" s="1"/>
      <c r="CA718" s="1"/>
      <c r="CB718" s="1"/>
      <c r="CC718" s="1"/>
      <c r="CD718" s="1"/>
      <c r="CE718" s="1"/>
      <c r="CF718" s="1"/>
      <c r="CG718" s="1"/>
      <c r="CH718" s="1"/>
      <c r="CI718" s="1"/>
      <c r="CJ718" s="1"/>
      <c r="CK718" s="1"/>
      <c r="CL718" s="1"/>
      <c r="CM718" s="1"/>
      <c r="CN718" s="1"/>
      <c r="CO718" s="1"/>
      <c r="CP718" s="1"/>
      <c r="CQ718" s="1"/>
      <c r="CR718" s="1"/>
      <c r="CS718" s="1"/>
      <c r="CT718" s="1"/>
      <c r="CU718" s="1"/>
      <c r="CV718" s="1"/>
      <c r="CW718" s="1"/>
      <c r="CX718" s="1"/>
      <c r="CY718" s="1"/>
      <c r="CZ718" s="1"/>
      <c r="DA718" s="1"/>
      <c r="DB718" s="1"/>
      <c r="DC718" s="1"/>
      <c r="DD718" s="1"/>
      <c r="DE718" s="1"/>
      <c r="DF718" s="1"/>
      <c r="DG718" s="1"/>
    </row>
    <row r="719" spans="1:111" s="34" customFormat="1" x14ac:dyDescent="0.25">
      <c r="A719" s="9">
        <f>+A716+1</f>
        <v>974</v>
      </c>
      <c r="B719" s="25" t="s">
        <v>245</v>
      </c>
      <c r="C719" s="94"/>
      <c r="D719" s="92">
        <v>0</v>
      </c>
      <c r="E719" s="32"/>
      <c r="F719" s="187"/>
      <c r="G719" s="36"/>
      <c r="H719" s="33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1"/>
      <c r="BI719" s="1"/>
      <c r="BJ719" s="1"/>
      <c r="BK719" s="1"/>
      <c r="BL719" s="1"/>
      <c r="BM719" s="1"/>
      <c r="BN719" s="1"/>
      <c r="BO719" s="1"/>
      <c r="BP719" s="1"/>
      <c r="BQ719" s="1"/>
      <c r="BR719" s="1"/>
      <c r="BS719" s="1"/>
      <c r="BT719" s="1"/>
      <c r="BU719" s="1"/>
      <c r="BV719" s="1"/>
      <c r="BW719" s="1"/>
      <c r="BX719" s="1"/>
      <c r="BY719" s="1"/>
      <c r="BZ719" s="1"/>
      <c r="CA719" s="1"/>
      <c r="CB719" s="1"/>
      <c r="CC719" s="1"/>
      <c r="CD719" s="1"/>
      <c r="CE719" s="1"/>
      <c r="CF719" s="1"/>
      <c r="CG719" s="1"/>
      <c r="CH719" s="1"/>
      <c r="CI719" s="1"/>
      <c r="CJ719" s="1"/>
      <c r="CK719" s="1"/>
      <c r="CL719" s="1"/>
      <c r="CM719" s="1"/>
      <c r="CN719" s="1"/>
      <c r="CO719" s="1"/>
      <c r="CP719" s="1"/>
      <c r="CQ719" s="1"/>
      <c r="CR719" s="1"/>
      <c r="CS719" s="1"/>
      <c r="CT719" s="1"/>
      <c r="CU719" s="1"/>
      <c r="CV719" s="1"/>
      <c r="CW719" s="1"/>
      <c r="CX719" s="1"/>
      <c r="CY719" s="1"/>
      <c r="CZ719" s="1"/>
      <c r="DA719" s="1"/>
      <c r="DB719" s="1"/>
      <c r="DC719" s="1"/>
      <c r="DD719" s="1"/>
      <c r="DE719" s="1"/>
      <c r="DF719" s="1"/>
      <c r="DG719" s="1"/>
    </row>
    <row r="720" spans="1:111" s="34" customFormat="1" x14ac:dyDescent="0.25">
      <c r="A720" s="9"/>
      <c r="B720" s="40" t="s">
        <v>17</v>
      </c>
      <c r="C720" s="11" t="s">
        <v>18</v>
      </c>
      <c r="D720" s="92">
        <v>85</v>
      </c>
      <c r="E720" s="32"/>
      <c r="F720" s="187"/>
      <c r="G720" s="36"/>
      <c r="H720" s="33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  <c r="BL720" s="1"/>
      <c r="BM720" s="1"/>
      <c r="BN720" s="1"/>
      <c r="BO720" s="1"/>
      <c r="BP720" s="1"/>
      <c r="BQ720" s="1"/>
      <c r="BR720" s="1"/>
      <c r="BS720" s="1"/>
      <c r="BT720" s="1"/>
      <c r="BU720" s="1"/>
      <c r="BV720" s="1"/>
      <c r="BW720" s="1"/>
      <c r="BX720" s="1"/>
      <c r="BY720" s="1"/>
      <c r="BZ720" s="1"/>
      <c r="CA720" s="1"/>
      <c r="CB720" s="1"/>
      <c r="CC720" s="1"/>
      <c r="CD720" s="1"/>
      <c r="CE720" s="1"/>
      <c r="CF720" s="1"/>
      <c r="CG720" s="1"/>
      <c r="CH720" s="1"/>
      <c r="CI720" s="1"/>
      <c r="CJ720" s="1"/>
      <c r="CK720" s="1"/>
      <c r="CL720" s="1"/>
      <c r="CM720" s="1"/>
      <c r="CN720" s="1"/>
      <c r="CO720" s="1"/>
      <c r="CP720" s="1"/>
      <c r="CQ720" s="1"/>
      <c r="CR720" s="1"/>
      <c r="CS720" s="1"/>
      <c r="CT720" s="1"/>
      <c r="CU720" s="1"/>
      <c r="CV720" s="1"/>
      <c r="CW720" s="1"/>
      <c r="CX720" s="1"/>
      <c r="CY720" s="1"/>
      <c r="CZ720" s="1"/>
      <c r="DA720" s="1"/>
      <c r="DB720" s="1"/>
      <c r="DC720" s="1"/>
      <c r="DD720" s="1"/>
      <c r="DE720" s="1"/>
      <c r="DF720" s="1"/>
      <c r="DG720" s="1"/>
    </row>
    <row r="721" spans="1:111" s="34" customFormat="1" x14ac:dyDescent="0.25">
      <c r="A721" s="9">
        <f>+A719+1</f>
        <v>975</v>
      </c>
      <c r="B721" s="25" t="s">
        <v>246</v>
      </c>
      <c r="C721" s="94"/>
      <c r="D721" s="92">
        <v>0</v>
      </c>
      <c r="E721" s="32"/>
      <c r="F721" s="187"/>
      <c r="G721" s="36"/>
      <c r="H721" s="33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1"/>
      <c r="BI721" s="1"/>
      <c r="BJ721" s="1"/>
      <c r="BK721" s="1"/>
      <c r="BL721" s="1"/>
      <c r="BM721" s="1"/>
      <c r="BN721" s="1"/>
      <c r="BO721" s="1"/>
      <c r="BP721" s="1"/>
      <c r="BQ721" s="1"/>
      <c r="BR721" s="1"/>
      <c r="BS721" s="1"/>
      <c r="BT721" s="1"/>
      <c r="BU721" s="1"/>
      <c r="BV721" s="1"/>
      <c r="BW721" s="1"/>
      <c r="BX721" s="1"/>
      <c r="BY721" s="1"/>
      <c r="BZ721" s="1"/>
      <c r="CA721" s="1"/>
      <c r="CB721" s="1"/>
      <c r="CC721" s="1"/>
      <c r="CD721" s="1"/>
      <c r="CE721" s="1"/>
      <c r="CF721" s="1"/>
      <c r="CG721" s="1"/>
      <c r="CH721" s="1"/>
      <c r="CI721" s="1"/>
      <c r="CJ721" s="1"/>
      <c r="CK721" s="1"/>
      <c r="CL721" s="1"/>
      <c r="CM721" s="1"/>
      <c r="CN721" s="1"/>
      <c r="CO721" s="1"/>
      <c r="CP721" s="1"/>
      <c r="CQ721" s="1"/>
      <c r="CR721" s="1"/>
      <c r="CS721" s="1"/>
      <c r="CT721" s="1"/>
      <c r="CU721" s="1"/>
      <c r="CV721" s="1"/>
      <c r="CW721" s="1"/>
      <c r="CX721" s="1"/>
      <c r="CY721" s="1"/>
      <c r="CZ721" s="1"/>
      <c r="DA721" s="1"/>
      <c r="DB721" s="1"/>
      <c r="DC721" s="1"/>
      <c r="DD721" s="1"/>
      <c r="DE721" s="1"/>
      <c r="DF721" s="1"/>
      <c r="DG721" s="1"/>
    </row>
    <row r="722" spans="1:111" s="34" customFormat="1" x14ac:dyDescent="0.25">
      <c r="A722" s="9"/>
      <c r="B722" s="40" t="s">
        <v>17</v>
      </c>
      <c r="C722" s="11" t="s">
        <v>18</v>
      </c>
      <c r="D722" s="92">
        <v>153</v>
      </c>
      <c r="E722" s="32"/>
      <c r="F722" s="187"/>
      <c r="G722" s="36"/>
      <c r="H722" s="33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  <c r="BL722" s="1"/>
      <c r="BM722" s="1"/>
      <c r="BN722" s="1"/>
      <c r="BO722" s="1"/>
      <c r="BP722" s="1"/>
      <c r="BQ722" s="1"/>
      <c r="BR722" s="1"/>
      <c r="BS722" s="1"/>
      <c r="BT722" s="1"/>
      <c r="BU722" s="1"/>
      <c r="BV722" s="1"/>
      <c r="BW722" s="1"/>
      <c r="BX722" s="1"/>
      <c r="BY722" s="1"/>
      <c r="BZ722" s="1"/>
      <c r="CA722" s="1"/>
      <c r="CB722" s="1"/>
      <c r="CC722" s="1"/>
      <c r="CD722" s="1"/>
      <c r="CE722" s="1"/>
      <c r="CF722" s="1"/>
      <c r="CG722" s="1"/>
      <c r="CH722" s="1"/>
      <c r="CI722" s="1"/>
      <c r="CJ722" s="1"/>
      <c r="CK722" s="1"/>
      <c r="CL722" s="1"/>
      <c r="CM722" s="1"/>
      <c r="CN722" s="1"/>
      <c r="CO722" s="1"/>
      <c r="CP722" s="1"/>
      <c r="CQ722" s="1"/>
      <c r="CR722" s="1"/>
      <c r="CS722" s="1"/>
      <c r="CT722" s="1"/>
      <c r="CU722" s="1"/>
      <c r="CV722" s="1"/>
      <c r="CW722" s="1"/>
      <c r="CX722" s="1"/>
      <c r="CY722" s="1"/>
      <c r="CZ722" s="1"/>
      <c r="DA722" s="1"/>
      <c r="DB722" s="1"/>
      <c r="DC722" s="1"/>
      <c r="DD722" s="1"/>
      <c r="DE722" s="1"/>
      <c r="DF722" s="1"/>
      <c r="DG722" s="1"/>
    </row>
    <row r="723" spans="1:111" s="34" customFormat="1" x14ac:dyDescent="0.25">
      <c r="A723" s="9">
        <f>+A721+1</f>
        <v>976</v>
      </c>
      <c r="B723" s="25" t="s">
        <v>247</v>
      </c>
      <c r="C723" s="94"/>
      <c r="D723" s="92">
        <v>0</v>
      </c>
      <c r="E723" s="32"/>
      <c r="F723" s="187"/>
      <c r="G723" s="36"/>
      <c r="H723" s="33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  <c r="BL723" s="1"/>
      <c r="BM723" s="1"/>
      <c r="BN723" s="1"/>
      <c r="BO723" s="1"/>
      <c r="BP723" s="1"/>
      <c r="BQ723" s="1"/>
      <c r="BR723" s="1"/>
      <c r="BS723" s="1"/>
      <c r="BT723" s="1"/>
      <c r="BU723" s="1"/>
      <c r="BV723" s="1"/>
      <c r="BW723" s="1"/>
      <c r="BX723" s="1"/>
      <c r="BY723" s="1"/>
      <c r="BZ723" s="1"/>
      <c r="CA723" s="1"/>
      <c r="CB723" s="1"/>
      <c r="CC723" s="1"/>
      <c r="CD723" s="1"/>
      <c r="CE723" s="1"/>
      <c r="CF723" s="1"/>
      <c r="CG723" s="1"/>
      <c r="CH723" s="1"/>
      <c r="CI723" s="1"/>
      <c r="CJ723" s="1"/>
      <c r="CK723" s="1"/>
      <c r="CL723" s="1"/>
      <c r="CM723" s="1"/>
      <c r="CN723" s="1"/>
      <c r="CO723" s="1"/>
      <c r="CP723" s="1"/>
      <c r="CQ723" s="1"/>
      <c r="CR723" s="1"/>
      <c r="CS723" s="1"/>
      <c r="CT723" s="1"/>
      <c r="CU723" s="1"/>
      <c r="CV723" s="1"/>
      <c r="CW723" s="1"/>
      <c r="CX723" s="1"/>
      <c r="CY723" s="1"/>
      <c r="CZ723" s="1"/>
      <c r="DA723" s="1"/>
      <c r="DB723" s="1"/>
      <c r="DC723" s="1"/>
      <c r="DD723" s="1"/>
      <c r="DE723" s="1"/>
      <c r="DF723" s="1"/>
      <c r="DG723" s="1"/>
    </row>
    <row r="724" spans="1:111" s="34" customFormat="1" x14ac:dyDescent="0.25">
      <c r="A724" s="9"/>
      <c r="B724" s="40" t="s">
        <v>17</v>
      </c>
      <c r="C724" s="11" t="s">
        <v>18</v>
      </c>
      <c r="D724" s="92">
        <v>16</v>
      </c>
      <c r="E724" s="32"/>
      <c r="F724" s="187"/>
      <c r="G724" s="36"/>
      <c r="H724" s="33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1"/>
      <c r="BI724" s="1"/>
      <c r="BJ724" s="1"/>
      <c r="BK724" s="1"/>
      <c r="BL724" s="1"/>
      <c r="BM724" s="1"/>
      <c r="BN724" s="1"/>
      <c r="BO724" s="1"/>
      <c r="BP724" s="1"/>
      <c r="BQ724" s="1"/>
      <c r="BR724" s="1"/>
      <c r="BS724" s="1"/>
      <c r="BT724" s="1"/>
      <c r="BU724" s="1"/>
      <c r="BV724" s="1"/>
      <c r="BW724" s="1"/>
      <c r="BX724" s="1"/>
      <c r="BY724" s="1"/>
      <c r="BZ724" s="1"/>
      <c r="CA724" s="1"/>
      <c r="CB724" s="1"/>
      <c r="CC724" s="1"/>
      <c r="CD724" s="1"/>
      <c r="CE724" s="1"/>
      <c r="CF724" s="1"/>
      <c r="CG724" s="1"/>
      <c r="CH724" s="1"/>
      <c r="CI724" s="1"/>
      <c r="CJ724" s="1"/>
      <c r="CK724" s="1"/>
      <c r="CL724" s="1"/>
      <c r="CM724" s="1"/>
      <c r="CN724" s="1"/>
      <c r="CO724" s="1"/>
      <c r="CP724" s="1"/>
      <c r="CQ724" s="1"/>
      <c r="CR724" s="1"/>
      <c r="CS724" s="1"/>
      <c r="CT724" s="1"/>
      <c r="CU724" s="1"/>
      <c r="CV724" s="1"/>
      <c r="CW724" s="1"/>
      <c r="CX724" s="1"/>
      <c r="CY724" s="1"/>
      <c r="CZ724" s="1"/>
      <c r="DA724" s="1"/>
      <c r="DB724" s="1"/>
      <c r="DC724" s="1"/>
      <c r="DD724" s="1"/>
      <c r="DE724" s="1"/>
      <c r="DF724" s="1"/>
      <c r="DG724" s="1"/>
    </row>
    <row r="725" spans="1:111" s="34" customFormat="1" x14ac:dyDescent="0.25">
      <c r="A725" s="9">
        <f>+A723+1</f>
        <v>977</v>
      </c>
      <c r="B725" s="25" t="s">
        <v>248</v>
      </c>
      <c r="C725" s="94"/>
      <c r="D725" s="92">
        <v>0</v>
      </c>
      <c r="E725" s="32"/>
      <c r="F725" s="187"/>
      <c r="G725" s="36"/>
      <c r="H725" s="33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/>
      <c r="BB725" s="1"/>
      <c r="BC725" s="1"/>
      <c r="BD725" s="1"/>
      <c r="BE725" s="1"/>
      <c r="BF725" s="1"/>
      <c r="BG725" s="1"/>
      <c r="BH725" s="1"/>
      <c r="BI725" s="1"/>
      <c r="BJ725" s="1"/>
      <c r="BK725" s="1"/>
      <c r="BL725" s="1"/>
      <c r="BM725" s="1"/>
      <c r="BN725" s="1"/>
      <c r="BO725" s="1"/>
      <c r="BP725" s="1"/>
      <c r="BQ725" s="1"/>
      <c r="BR725" s="1"/>
      <c r="BS725" s="1"/>
      <c r="BT725" s="1"/>
      <c r="BU725" s="1"/>
      <c r="BV725" s="1"/>
      <c r="BW725" s="1"/>
      <c r="BX725" s="1"/>
      <c r="BY725" s="1"/>
      <c r="BZ725" s="1"/>
      <c r="CA725" s="1"/>
      <c r="CB725" s="1"/>
      <c r="CC725" s="1"/>
      <c r="CD725" s="1"/>
      <c r="CE725" s="1"/>
      <c r="CF725" s="1"/>
      <c r="CG725" s="1"/>
      <c r="CH725" s="1"/>
      <c r="CI725" s="1"/>
      <c r="CJ725" s="1"/>
      <c r="CK725" s="1"/>
      <c r="CL725" s="1"/>
      <c r="CM725" s="1"/>
      <c r="CN725" s="1"/>
      <c r="CO725" s="1"/>
      <c r="CP725" s="1"/>
      <c r="CQ725" s="1"/>
      <c r="CR725" s="1"/>
      <c r="CS725" s="1"/>
      <c r="CT725" s="1"/>
      <c r="CU725" s="1"/>
      <c r="CV725" s="1"/>
      <c r="CW725" s="1"/>
      <c r="CX725" s="1"/>
      <c r="CY725" s="1"/>
      <c r="CZ725" s="1"/>
      <c r="DA725" s="1"/>
      <c r="DB725" s="1"/>
      <c r="DC725" s="1"/>
      <c r="DD725" s="1"/>
      <c r="DE725" s="1"/>
      <c r="DF725" s="1"/>
      <c r="DG725" s="1"/>
    </row>
    <row r="726" spans="1:111" s="34" customFormat="1" x14ac:dyDescent="0.25">
      <c r="A726" s="9"/>
      <c r="B726" s="40" t="s">
        <v>17</v>
      </c>
      <c r="C726" s="11" t="s">
        <v>18</v>
      </c>
      <c r="D726" s="92">
        <v>40</v>
      </c>
      <c r="E726" s="32"/>
      <c r="F726" s="187"/>
      <c r="G726" s="36"/>
      <c r="H726" s="33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/>
      <c r="BB726" s="1"/>
      <c r="BC726" s="1"/>
      <c r="BD726" s="1"/>
      <c r="BE726" s="1"/>
      <c r="BF726" s="1"/>
      <c r="BG726" s="1"/>
      <c r="BH726" s="1"/>
      <c r="BI726" s="1"/>
      <c r="BJ726" s="1"/>
      <c r="BK726" s="1"/>
      <c r="BL726" s="1"/>
      <c r="BM726" s="1"/>
      <c r="BN726" s="1"/>
      <c r="BO726" s="1"/>
      <c r="BP726" s="1"/>
      <c r="BQ726" s="1"/>
      <c r="BR726" s="1"/>
      <c r="BS726" s="1"/>
      <c r="BT726" s="1"/>
      <c r="BU726" s="1"/>
      <c r="BV726" s="1"/>
      <c r="BW726" s="1"/>
      <c r="BX726" s="1"/>
      <c r="BY726" s="1"/>
      <c r="BZ726" s="1"/>
      <c r="CA726" s="1"/>
      <c r="CB726" s="1"/>
      <c r="CC726" s="1"/>
      <c r="CD726" s="1"/>
      <c r="CE726" s="1"/>
      <c r="CF726" s="1"/>
      <c r="CG726" s="1"/>
      <c r="CH726" s="1"/>
      <c r="CI726" s="1"/>
      <c r="CJ726" s="1"/>
      <c r="CK726" s="1"/>
      <c r="CL726" s="1"/>
      <c r="CM726" s="1"/>
      <c r="CN726" s="1"/>
      <c r="CO726" s="1"/>
      <c r="CP726" s="1"/>
      <c r="CQ726" s="1"/>
      <c r="CR726" s="1"/>
      <c r="CS726" s="1"/>
      <c r="CT726" s="1"/>
      <c r="CU726" s="1"/>
      <c r="CV726" s="1"/>
      <c r="CW726" s="1"/>
      <c r="CX726" s="1"/>
      <c r="CY726" s="1"/>
      <c r="CZ726" s="1"/>
      <c r="DA726" s="1"/>
      <c r="DB726" s="1"/>
      <c r="DC726" s="1"/>
      <c r="DD726" s="1"/>
      <c r="DE726" s="1"/>
      <c r="DF726" s="1"/>
      <c r="DG726" s="1"/>
    </row>
    <row r="727" spans="1:111" s="34" customFormat="1" x14ac:dyDescent="0.25">
      <c r="A727" s="9">
        <f>+A725+1</f>
        <v>978</v>
      </c>
      <c r="B727" s="25" t="s">
        <v>249</v>
      </c>
      <c r="C727" s="94"/>
      <c r="D727" s="92">
        <v>0</v>
      </c>
      <c r="E727" s="32"/>
      <c r="F727" s="187"/>
      <c r="G727" s="36"/>
      <c r="H727" s="33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/>
      <c r="BB727" s="1"/>
      <c r="BC727" s="1"/>
      <c r="BD727" s="1"/>
      <c r="BE727" s="1"/>
      <c r="BF727" s="1"/>
      <c r="BG727" s="1"/>
      <c r="BH727" s="1"/>
      <c r="BI727" s="1"/>
      <c r="BJ727" s="1"/>
      <c r="BK727" s="1"/>
      <c r="BL727" s="1"/>
      <c r="BM727" s="1"/>
      <c r="BN727" s="1"/>
      <c r="BO727" s="1"/>
      <c r="BP727" s="1"/>
      <c r="BQ727" s="1"/>
      <c r="BR727" s="1"/>
      <c r="BS727" s="1"/>
      <c r="BT727" s="1"/>
      <c r="BU727" s="1"/>
      <c r="BV727" s="1"/>
      <c r="BW727" s="1"/>
      <c r="BX727" s="1"/>
      <c r="BY727" s="1"/>
      <c r="BZ727" s="1"/>
      <c r="CA727" s="1"/>
      <c r="CB727" s="1"/>
      <c r="CC727" s="1"/>
      <c r="CD727" s="1"/>
      <c r="CE727" s="1"/>
      <c r="CF727" s="1"/>
      <c r="CG727" s="1"/>
      <c r="CH727" s="1"/>
      <c r="CI727" s="1"/>
      <c r="CJ727" s="1"/>
      <c r="CK727" s="1"/>
      <c r="CL727" s="1"/>
      <c r="CM727" s="1"/>
      <c r="CN727" s="1"/>
      <c r="CO727" s="1"/>
      <c r="CP727" s="1"/>
      <c r="CQ727" s="1"/>
      <c r="CR727" s="1"/>
      <c r="CS727" s="1"/>
      <c r="CT727" s="1"/>
      <c r="CU727" s="1"/>
      <c r="CV727" s="1"/>
      <c r="CW727" s="1"/>
      <c r="CX727" s="1"/>
      <c r="CY727" s="1"/>
      <c r="CZ727" s="1"/>
      <c r="DA727" s="1"/>
      <c r="DB727" s="1"/>
      <c r="DC727" s="1"/>
      <c r="DD727" s="1"/>
      <c r="DE727" s="1"/>
      <c r="DF727" s="1"/>
      <c r="DG727" s="1"/>
    </row>
    <row r="728" spans="1:111" s="34" customFormat="1" x14ac:dyDescent="0.25">
      <c r="A728" s="9"/>
      <c r="B728" s="40" t="s">
        <v>17</v>
      </c>
      <c r="C728" s="11" t="s">
        <v>18</v>
      </c>
      <c r="D728" s="92">
        <v>12</v>
      </c>
      <c r="E728" s="32"/>
      <c r="F728" s="187"/>
      <c r="G728" s="36"/>
      <c r="H728" s="33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  <c r="BB728" s="1"/>
      <c r="BC728" s="1"/>
      <c r="BD728" s="1"/>
      <c r="BE728" s="1"/>
      <c r="BF728" s="1"/>
      <c r="BG728" s="1"/>
      <c r="BH728" s="1"/>
      <c r="BI728" s="1"/>
      <c r="BJ728" s="1"/>
      <c r="BK728" s="1"/>
      <c r="BL728" s="1"/>
      <c r="BM728" s="1"/>
      <c r="BN728" s="1"/>
      <c r="BO728" s="1"/>
      <c r="BP728" s="1"/>
      <c r="BQ728" s="1"/>
      <c r="BR728" s="1"/>
      <c r="BS728" s="1"/>
      <c r="BT728" s="1"/>
      <c r="BU728" s="1"/>
      <c r="BV728" s="1"/>
      <c r="BW728" s="1"/>
      <c r="BX728" s="1"/>
      <c r="BY728" s="1"/>
      <c r="BZ728" s="1"/>
      <c r="CA728" s="1"/>
      <c r="CB728" s="1"/>
      <c r="CC728" s="1"/>
      <c r="CD728" s="1"/>
      <c r="CE728" s="1"/>
      <c r="CF728" s="1"/>
      <c r="CG728" s="1"/>
      <c r="CH728" s="1"/>
      <c r="CI728" s="1"/>
      <c r="CJ728" s="1"/>
      <c r="CK728" s="1"/>
      <c r="CL728" s="1"/>
      <c r="CM728" s="1"/>
      <c r="CN728" s="1"/>
      <c r="CO728" s="1"/>
      <c r="CP728" s="1"/>
      <c r="CQ728" s="1"/>
      <c r="CR728" s="1"/>
      <c r="CS728" s="1"/>
      <c r="CT728" s="1"/>
      <c r="CU728" s="1"/>
      <c r="CV728" s="1"/>
      <c r="CW728" s="1"/>
      <c r="CX728" s="1"/>
      <c r="CY728" s="1"/>
      <c r="CZ728" s="1"/>
      <c r="DA728" s="1"/>
      <c r="DB728" s="1"/>
      <c r="DC728" s="1"/>
      <c r="DD728" s="1"/>
      <c r="DE728" s="1"/>
      <c r="DF728" s="1"/>
      <c r="DG728" s="1"/>
    </row>
    <row r="729" spans="1:111" s="34" customFormat="1" x14ac:dyDescent="0.25">
      <c r="A729" s="9">
        <f>+A727+1</f>
        <v>979</v>
      </c>
      <c r="B729" s="25" t="s">
        <v>250</v>
      </c>
      <c r="C729" s="94"/>
      <c r="D729" s="92">
        <v>0</v>
      </c>
      <c r="E729" s="32"/>
      <c r="F729" s="187"/>
      <c r="G729" s="36"/>
      <c r="H729" s="33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/>
      <c r="BB729" s="1"/>
      <c r="BC729" s="1"/>
      <c r="BD729" s="1"/>
      <c r="BE729" s="1"/>
      <c r="BF729" s="1"/>
      <c r="BG729" s="1"/>
      <c r="BH729" s="1"/>
      <c r="BI729" s="1"/>
      <c r="BJ729" s="1"/>
      <c r="BK729" s="1"/>
      <c r="BL729" s="1"/>
      <c r="BM729" s="1"/>
      <c r="BN729" s="1"/>
      <c r="BO729" s="1"/>
      <c r="BP729" s="1"/>
      <c r="BQ729" s="1"/>
      <c r="BR729" s="1"/>
      <c r="BS729" s="1"/>
      <c r="BT729" s="1"/>
      <c r="BU729" s="1"/>
      <c r="BV729" s="1"/>
      <c r="BW729" s="1"/>
      <c r="BX729" s="1"/>
      <c r="BY729" s="1"/>
      <c r="BZ729" s="1"/>
      <c r="CA729" s="1"/>
      <c r="CB729" s="1"/>
      <c r="CC729" s="1"/>
      <c r="CD729" s="1"/>
      <c r="CE729" s="1"/>
      <c r="CF729" s="1"/>
      <c r="CG729" s="1"/>
      <c r="CH729" s="1"/>
      <c r="CI729" s="1"/>
      <c r="CJ729" s="1"/>
      <c r="CK729" s="1"/>
      <c r="CL729" s="1"/>
      <c r="CM729" s="1"/>
      <c r="CN729" s="1"/>
      <c r="CO729" s="1"/>
      <c r="CP729" s="1"/>
      <c r="CQ729" s="1"/>
      <c r="CR729" s="1"/>
      <c r="CS729" s="1"/>
      <c r="CT729" s="1"/>
      <c r="CU729" s="1"/>
      <c r="CV729" s="1"/>
      <c r="CW729" s="1"/>
      <c r="CX729" s="1"/>
      <c r="CY729" s="1"/>
      <c r="CZ729" s="1"/>
      <c r="DA729" s="1"/>
      <c r="DB729" s="1"/>
      <c r="DC729" s="1"/>
      <c r="DD729" s="1"/>
      <c r="DE729" s="1"/>
      <c r="DF729" s="1"/>
      <c r="DG729" s="1"/>
    </row>
    <row r="730" spans="1:111" s="34" customFormat="1" x14ac:dyDescent="0.25">
      <c r="A730" s="9"/>
      <c r="B730" s="39" t="s">
        <v>251</v>
      </c>
      <c r="C730" s="94" t="s">
        <v>5</v>
      </c>
      <c r="D730" s="92">
        <v>90</v>
      </c>
      <c r="E730" s="32"/>
      <c r="F730" s="187"/>
      <c r="G730" s="36"/>
      <c r="H730" s="33"/>
      <c r="I730" s="95"/>
      <c r="J730" s="95"/>
      <c r="K730" s="95"/>
      <c r="L730" s="95"/>
      <c r="M730" s="95"/>
      <c r="N730" s="95"/>
      <c r="O730" s="95"/>
      <c r="P730" s="95"/>
      <c r="Q730" s="95"/>
      <c r="R730" s="95"/>
      <c r="S730" s="95"/>
      <c r="T730" s="95"/>
      <c r="U730" s="95"/>
      <c r="V730" s="95"/>
      <c r="W730" s="95"/>
      <c r="X730" s="95"/>
      <c r="Y730" s="95"/>
      <c r="Z730" s="95"/>
      <c r="AA730" s="95"/>
      <c r="AB730" s="95"/>
      <c r="AC730" s="95"/>
      <c r="AD730" s="95"/>
      <c r="AE730" s="95"/>
      <c r="AF730" s="95"/>
      <c r="AG730" s="95"/>
      <c r="AH730" s="95"/>
      <c r="AI730" s="95"/>
      <c r="AJ730" s="95"/>
      <c r="AK730" s="95"/>
      <c r="AL730" s="95"/>
      <c r="AM730" s="95"/>
      <c r="AN730" s="95"/>
      <c r="AO730" s="95"/>
      <c r="AP730" s="95"/>
      <c r="AQ730" s="95"/>
      <c r="AR730" s="95"/>
      <c r="AS730" s="95"/>
      <c r="AT730" s="95"/>
      <c r="AU730" s="95"/>
      <c r="AV730" s="95"/>
      <c r="AW730" s="95"/>
      <c r="AX730" s="95"/>
      <c r="AY730" s="95"/>
      <c r="AZ730" s="95"/>
      <c r="BA730" s="95"/>
      <c r="BB730" s="95"/>
      <c r="BC730" s="95"/>
      <c r="BD730" s="95"/>
      <c r="BE730" s="95"/>
      <c r="BF730" s="95"/>
      <c r="BG730" s="95"/>
      <c r="BH730" s="95"/>
      <c r="BI730" s="95"/>
      <c r="BJ730" s="95"/>
      <c r="BK730" s="95"/>
      <c r="BL730" s="95"/>
      <c r="BM730" s="95"/>
      <c r="BN730" s="95"/>
      <c r="BO730" s="95"/>
      <c r="BP730" s="95"/>
      <c r="BQ730" s="95"/>
      <c r="BR730" s="95"/>
      <c r="BS730" s="95"/>
      <c r="BT730" s="95"/>
      <c r="BU730" s="95"/>
      <c r="BV730" s="95"/>
      <c r="BW730" s="95"/>
      <c r="BX730" s="95"/>
      <c r="BY730" s="95"/>
      <c r="BZ730" s="95"/>
      <c r="CA730" s="95"/>
      <c r="CB730" s="95"/>
      <c r="CC730" s="95"/>
      <c r="CD730" s="95"/>
      <c r="CE730" s="95"/>
      <c r="CF730" s="95"/>
      <c r="CG730" s="95"/>
      <c r="CH730" s="95"/>
      <c r="CI730" s="95"/>
      <c r="CJ730" s="95"/>
      <c r="CK730" s="95"/>
      <c r="CL730" s="95"/>
      <c r="CM730" s="95"/>
      <c r="CN730" s="95"/>
      <c r="CO730" s="95"/>
      <c r="CP730" s="95"/>
      <c r="CQ730" s="95"/>
      <c r="CR730" s="95"/>
      <c r="CS730" s="95"/>
      <c r="CT730" s="95"/>
      <c r="CU730" s="95"/>
      <c r="CV730" s="95"/>
      <c r="CW730" s="95"/>
      <c r="CX730" s="95"/>
      <c r="CY730" s="95"/>
      <c r="CZ730" s="95"/>
      <c r="DA730" s="95"/>
      <c r="DB730" s="95"/>
      <c r="DC730" s="95"/>
      <c r="DD730" s="95"/>
      <c r="DE730" s="95"/>
      <c r="DF730" s="95"/>
      <c r="DG730" s="95"/>
    </row>
    <row r="731" spans="1:111" s="34" customFormat="1" x14ac:dyDescent="0.25">
      <c r="A731" s="9"/>
      <c r="B731" s="6" t="s">
        <v>252</v>
      </c>
      <c r="C731" s="94"/>
      <c r="D731" s="92">
        <v>0</v>
      </c>
      <c r="E731" s="32"/>
      <c r="F731" s="187"/>
      <c r="G731" s="36"/>
      <c r="H731" s="33"/>
      <c r="I731" s="95"/>
      <c r="J731" s="95"/>
      <c r="K731" s="95"/>
      <c r="L731" s="95"/>
      <c r="M731" s="95"/>
      <c r="N731" s="95"/>
      <c r="O731" s="95"/>
      <c r="P731" s="95"/>
      <c r="Q731" s="95"/>
      <c r="R731" s="95"/>
      <c r="S731" s="95"/>
      <c r="T731" s="95"/>
      <c r="U731" s="95"/>
      <c r="V731" s="95"/>
      <c r="W731" s="95"/>
      <c r="X731" s="95"/>
      <c r="Y731" s="95"/>
      <c r="Z731" s="95"/>
      <c r="AA731" s="95"/>
      <c r="AB731" s="95"/>
      <c r="AC731" s="95"/>
      <c r="AD731" s="95"/>
      <c r="AE731" s="95"/>
      <c r="AF731" s="95"/>
      <c r="AG731" s="95"/>
      <c r="AH731" s="95"/>
      <c r="AI731" s="95"/>
      <c r="AJ731" s="95"/>
      <c r="AK731" s="95"/>
      <c r="AL731" s="95"/>
      <c r="AM731" s="95"/>
      <c r="AN731" s="95"/>
      <c r="AO731" s="95"/>
      <c r="AP731" s="95"/>
      <c r="AQ731" s="95"/>
      <c r="AR731" s="95"/>
      <c r="AS731" s="95"/>
      <c r="AT731" s="95"/>
      <c r="AU731" s="95"/>
      <c r="AV731" s="95"/>
      <c r="AW731" s="95"/>
      <c r="AX731" s="95"/>
      <c r="AY731" s="95"/>
      <c r="AZ731" s="95"/>
      <c r="BA731" s="95"/>
      <c r="BB731" s="95"/>
      <c r="BC731" s="95"/>
      <c r="BD731" s="95"/>
      <c r="BE731" s="95"/>
      <c r="BF731" s="95"/>
      <c r="BG731" s="95"/>
      <c r="BH731" s="95"/>
      <c r="BI731" s="95"/>
      <c r="BJ731" s="95"/>
      <c r="BK731" s="95"/>
      <c r="BL731" s="95"/>
      <c r="BM731" s="95"/>
      <c r="BN731" s="95"/>
      <c r="BO731" s="95"/>
      <c r="BP731" s="95"/>
      <c r="BQ731" s="95"/>
      <c r="BR731" s="95"/>
      <c r="BS731" s="95"/>
      <c r="BT731" s="95"/>
      <c r="BU731" s="95"/>
      <c r="BV731" s="95"/>
      <c r="BW731" s="95"/>
      <c r="BX731" s="95"/>
      <c r="BY731" s="95"/>
      <c r="BZ731" s="95"/>
      <c r="CA731" s="95"/>
      <c r="CB731" s="95"/>
      <c r="CC731" s="95"/>
      <c r="CD731" s="95"/>
      <c r="CE731" s="95"/>
      <c r="CF731" s="95"/>
      <c r="CG731" s="95"/>
      <c r="CH731" s="95"/>
      <c r="CI731" s="95"/>
      <c r="CJ731" s="95"/>
      <c r="CK731" s="95"/>
      <c r="CL731" s="95"/>
      <c r="CM731" s="95"/>
      <c r="CN731" s="95"/>
      <c r="CO731" s="95"/>
      <c r="CP731" s="95"/>
      <c r="CQ731" s="95"/>
      <c r="CR731" s="95"/>
      <c r="CS731" s="95"/>
      <c r="CT731" s="95"/>
      <c r="CU731" s="95"/>
      <c r="CV731" s="95"/>
      <c r="CW731" s="95"/>
      <c r="CX731" s="95"/>
      <c r="CY731" s="95"/>
      <c r="CZ731" s="95"/>
      <c r="DA731" s="95"/>
      <c r="DB731" s="95"/>
      <c r="DC731" s="95"/>
      <c r="DD731" s="95"/>
      <c r="DE731" s="95"/>
      <c r="DF731" s="95"/>
      <c r="DG731" s="95"/>
    </row>
    <row r="732" spans="1:111" s="34" customFormat="1" x14ac:dyDescent="0.25">
      <c r="A732" s="9">
        <f>+A729+1</f>
        <v>980</v>
      </c>
      <c r="B732" s="25" t="s">
        <v>253</v>
      </c>
      <c r="C732" s="94"/>
      <c r="D732" s="92">
        <v>0</v>
      </c>
      <c r="E732" s="32"/>
      <c r="F732" s="187"/>
      <c r="G732" s="36"/>
      <c r="H732" s="33"/>
      <c r="I732" s="95"/>
      <c r="J732" s="95"/>
      <c r="K732" s="95"/>
      <c r="L732" s="95"/>
      <c r="M732" s="95"/>
      <c r="N732" s="95"/>
      <c r="O732" s="95"/>
      <c r="P732" s="95"/>
      <c r="Q732" s="95"/>
      <c r="R732" s="95"/>
      <c r="S732" s="95"/>
      <c r="T732" s="95"/>
      <c r="U732" s="95"/>
      <c r="V732" s="95"/>
      <c r="W732" s="95"/>
      <c r="X732" s="95"/>
      <c r="Y732" s="95"/>
      <c r="Z732" s="95"/>
      <c r="AA732" s="95"/>
      <c r="AB732" s="95"/>
      <c r="AC732" s="95"/>
      <c r="AD732" s="95"/>
      <c r="AE732" s="95"/>
      <c r="AF732" s="95"/>
      <c r="AG732" s="95"/>
      <c r="AH732" s="95"/>
      <c r="AI732" s="95"/>
      <c r="AJ732" s="95"/>
      <c r="AK732" s="95"/>
      <c r="AL732" s="95"/>
      <c r="AM732" s="95"/>
      <c r="AN732" s="95"/>
      <c r="AO732" s="95"/>
      <c r="AP732" s="95"/>
      <c r="AQ732" s="95"/>
      <c r="AR732" s="95"/>
      <c r="AS732" s="95"/>
      <c r="AT732" s="95"/>
      <c r="AU732" s="95"/>
      <c r="AV732" s="95"/>
      <c r="AW732" s="95"/>
      <c r="AX732" s="95"/>
      <c r="AY732" s="95"/>
      <c r="AZ732" s="95"/>
      <c r="BA732" s="95"/>
      <c r="BB732" s="95"/>
      <c r="BC732" s="95"/>
      <c r="BD732" s="95"/>
      <c r="BE732" s="95"/>
      <c r="BF732" s="95"/>
      <c r="BG732" s="95"/>
      <c r="BH732" s="95"/>
      <c r="BI732" s="95"/>
      <c r="BJ732" s="95"/>
      <c r="BK732" s="95"/>
      <c r="BL732" s="95"/>
      <c r="BM732" s="95"/>
      <c r="BN732" s="95"/>
      <c r="BO732" s="95"/>
      <c r="BP732" s="95"/>
      <c r="BQ732" s="95"/>
      <c r="BR732" s="95"/>
      <c r="BS732" s="95"/>
      <c r="BT732" s="95"/>
      <c r="BU732" s="95"/>
      <c r="BV732" s="95"/>
      <c r="BW732" s="95"/>
      <c r="BX732" s="95"/>
      <c r="BY732" s="95"/>
      <c r="BZ732" s="95"/>
      <c r="CA732" s="95"/>
      <c r="CB732" s="95"/>
      <c r="CC732" s="95"/>
      <c r="CD732" s="95"/>
      <c r="CE732" s="95"/>
      <c r="CF732" s="95"/>
      <c r="CG732" s="95"/>
      <c r="CH732" s="95"/>
      <c r="CI732" s="95"/>
      <c r="CJ732" s="95"/>
      <c r="CK732" s="95"/>
      <c r="CL732" s="95"/>
      <c r="CM732" s="95"/>
      <c r="CN732" s="95"/>
      <c r="CO732" s="95"/>
      <c r="CP732" s="95"/>
      <c r="CQ732" s="95"/>
      <c r="CR732" s="95"/>
      <c r="CS732" s="95"/>
      <c r="CT732" s="95"/>
      <c r="CU732" s="95"/>
      <c r="CV732" s="95"/>
      <c r="CW732" s="95"/>
      <c r="CX732" s="95"/>
      <c r="CY732" s="95"/>
      <c r="CZ732" s="95"/>
      <c r="DA732" s="95"/>
      <c r="DB732" s="95"/>
      <c r="DC732" s="95"/>
      <c r="DD732" s="95"/>
      <c r="DE732" s="95"/>
      <c r="DF732" s="95"/>
      <c r="DG732" s="95"/>
    </row>
    <row r="733" spans="1:111" s="34" customFormat="1" x14ac:dyDescent="0.25">
      <c r="A733" s="9"/>
      <c r="B733" s="39" t="s">
        <v>139</v>
      </c>
      <c r="C733" s="47" t="s">
        <v>140</v>
      </c>
      <c r="D733" s="92">
        <v>1</v>
      </c>
      <c r="E733" s="32"/>
      <c r="F733" s="187"/>
      <c r="G733" s="36"/>
      <c r="H733" s="33"/>
      <c r="I733" s="95"/>
      <c r="J733" s="95"/>
      <c r="K733" s="95"/>
      <c r="L733" s="95"/>
      <c r="M733" s="95"/>
      <c r="N733" s="95"/>
      <c r="O733" s="95"/>
      <c r="P733" s="95"/>
      <c r="Q733" s="95"/>
      <c r="R733" s="95"/>
      <c r="S733" s="95"/>
      <c r="T733" s="95"/>
      <c r="U733" s="95"/>
      <c r="V733" s="95"/>
      <c r="W733" s="95"/>
      <c r="X733" s="95"/>
      <c r="Y733" s="95"/>
      <c r="Z733" s="95"/>
      <c r="AA733" s="95"/>
      <c r="AB733" s="95"/>
      <c r="AC733" s="95"/>
      <c r="AD733" s="95"/>
      <c r="AE733" s="95"/>
      <c r="AF733" s="95"/>
      <c r="AG733" s="95"/>
      <c r="AH733" s="95"/>
      <c r="AI733" s="95"/>
      <c r="AJ733" s="95"/>
      <c r="AK733" s="95"/>
      <c r="AL733" s="95"/>
      <c r="AM733" s="95"/>
      <c r="AN733" s="95"/>
      <c r="AO733" s="95"/>
      <c r="AP733" s="95"/>
      <c r="AQ733" s="95"/>
      <c r="AR733" s="95"/>
      <c r="AS733" s="95"/>
      <c r="AT733" s="95"/>
      <c r="AU733" s="95"/>
      <c r="AV733" s="95"/>
      <c r="AW733" s="95"/>
      <c r="AX733" s="95"/>
      <c r="AY733" s="95"/>
      <c r="AZ733" s="95"/>
      <c r="BA733" s="95"/>
      <c r="BB733" s="95"/>
      <c r="BC733" s="95"/>
      <c r="BD733" s="95"/>
      <c r="BE733" s="95"/>
      <c r="BF733" s="95"/>
      <c r="BG733" s="95"/>
      <c r="BH733" s="95"/>
      <c r="BI733" s="95"/>
      <c r="BJ733" s="95"/>
      <c r="BK733" s="95"/>
      <c r="BL733" s="95"/>
      <c r="BM733" s="95"/>
      <c r="BN733" s="95"/>
      <c r="BO733" s="95"/>
      <c r="BP733" s="95"/>
      <c r="BQ733" s="95"/>
      <c r="BR733" s="95"/>
      <c r="BS733" s="95"/>
      <c r="BT733" s="95"/>
      <c r="BU733" s="95"/>
      <c r="BV733" s="95"/>
      <c r="BW733" s="95"/>
      <c r="BX733" s="95"/>
      <c r="BY733" s="95"/>
      <c r="BZ733" s="95"/>
      <c r="CA733" s="95"/>
      <c r="CB733" s="95"/>
      <c r="CC733" s="95"/>
      <c r="CD733" s="95"/>
      <c r="CE733" s="95"/>
      <c r="CF733" s="95"/>
      <c r="CG733" s="95"/>
      <c r="CH733" s="95"/>
      <c r="CI733" s="95"/>
      <c r="CJ733" s="95"/>
      <c r="CK733" s="95"/>
      <c r="CL733" s="95"/>
      <c r="CM733" s="95"/>
      <c r="CN733" s="95"/>
      <c r="CO733" s="95"/>
      <c r="CP733" s="95"/>
      <c r="CQ733" s="95"/>
      <c r="CR733" s="95"/>
      <c r="CS733" s="95"/>
      <c r="CT733" s="95"/>
      <c r="CU733" s="95"/>
      <c r="CV733" s="95"/>
      <c r="CW733" s="95"/>
      <c r="CX733" s="95"/>
      <c r="CY733" s="95"/>
      <c r="CZ733" s="95"/>
      <c r="DA733" s="95"/>
      <c r="DB733" s="95"/>
      <c r="DC733" s="95"/>
      <c r="DD733" s="95"/>
      <c r="DE733" s="95"/>
      <c r="DF733" s="95"/>
      <c r="DG733" s="95"/>
    </row>
    <row r="734" spans="1:111" s="34" customFormat="1" x14ac:dyDescent="0.25">
      <c r="A734" s="9">
        <f>+A732+1</f>
        <v>981</v>
      </c>
      <c r="B734" s="25" t="s">
        <v>254</v>
      </c>
      <c r="C734" s="94"/>
      <c r="D734" s="92">
        <v>0</v>
      </c>
      <c r="E734" s="32"/>
      <c r="F734" s="187"/>
      <c r="G734" s="36"/>
      <c r="H734" s="33"/>
      <c r="I734" s="95"/>
      <c r="J734" s="95"/>
      <c r="K734" s="95"/>
      <c r="L734" s="95"/>
      <c r="M734" s="95"/>
      <c r="N734" s="95"/>
      <c r="O734" s="95"/>
      <c r="P734" s="95"/>
      <c r="Q734" s="95"/>
      <c r="R734" s="95"/>
      <c r="S734" s="95"/>
      <c r="T734" s="95"/>
      <c r="U734" s="95"/>
      <c r="V734" s="95"/>
      <c r="W734" s="95"/>
      <c r="X734" s="95"/>
      <c r="Y734" s="95"/>
      <c r="Z734" s="95"/>
      <c r="AA734" s="95"/>
      <c r="AB734" s="95"/>
      <c r="AC734" s="95"/>
      <c r="AD734" s="95"/>
      <c r="AE734" s="95"/>
      <c r="AF734" s="95"/>
      <c r="AG734" s="95"/>
      <c r="AH734" s="95"/>
      <c r="AI734" s="95"/>
      <c r="AJ734" s="95"/>
      <c r="AK734" s="95"/>
      <c r="AL734" s="95"/>
      <c r="AM734" s="95"/>
      <c r="AN734" s="95"/>
      <c r="AO734" s="95"/>
      <c r="AP734" s="95"/>
      <c r="AQ734" s="95"/>
      <c r="AR734" s="95"/>
      <c r="AS734" s="95"/>
      <c r="AT734" s="95"/>
      <c r="AU734" s="95"/>
      <c r="AV734" s="95"/>
      <c r="AW734" s="95"/>
      <c r="AX734" s="95"/>
      <c r="AY734" s="95"/>
      <c r="AZ734" s="95"/>
      <c r="BA734" s="95"/>
      <c r="BB734" s="95"/>
      <c r="BC734" s="95"/>
      <c r="BD734" s="95"/>
      <c r="BE734" s="95"/>
      <c r="BF734" s="95"/>
      <c r="BG734" s="95"/>
      <c r="BH734" s="95"/>
      <c r="BI734" s="95"/>
      <c r="BJ734" s="95"/>
      <c r="BK734" s="95"/>
      <c r="BL734" s="95"/>
      <c r="BM734" s="95"/>
      <c r="BN734" s="95"/>
      <c r="BO734" s="95"/>
      <c r="BP734" s="95"/>
      <c r="BQ734" s="95"/>
      <c r="BR734" s="95"/>
      <c r="BS734" s="95"/>
      <c r="BT734" s="95"/>
      <c r="BU734" s="95"/>
      <c r="BV734" s="95"/>
      <c r="BW734" s="95"/>
      <c r="BX734" s="95"/>
      <c r="BY734" s="95"/>
      <c r="BZ734" s="95"/>
      <c r="CA734" s="95"/>
      <c r="CB734" s="95"/>
      <c r="CC734" s="95"/>
      <c r="CD734" s="95"/>
      <c r="CE734" s="95"/>
      <c r="CF734" s="95"/>
      <c r="CG734" s="95"/>
      <c r="CH734" s="95"/>
      <c r="CI734" s="95"/>
      <c r="CJ734" s="95"/>
      <c r="CK734" s="95"/>
      <c r="CL734" s="95"/>
      <c r="CM734" s="95"/>
      <c r="CN734" s="95"/>
      <c r="CO734" s="95"/>
      <c r="CP734" s="95"/>
      <c r="CQ734" s="95"/>
      <c r="CR734" s="95"/>
      <c r="CS734" s="95"/>
      <c r="CT734" s="95"/>
      <c r="CU734" s="95"/>
      <c r="CV734" s="95"/>
      <c r="CW734" s="95"/>
      <c r="CX734" s="95"/>
      <c r="CY734" s="95"/>
      <c r="CZ734" s="95"/>
      <c r="DA734" s="95"/>
      <c r="DB734" s="95"/>
      <c r="DC734" s="95"/>
      <c r="DD734" s="95"/>
      <c r="DE734" s="95"/>
      <c r="DF734" s="95"/>
      <c r="DG734" s="95"/>
    </row>
    <row r="735" spans="1:111" s="34" customFormat="1" x14ac:dyDescent="0.25">
      <c r="A735" s="9"/>
      <c r="B735" s="39" t="s">
        <v>139</v>
      </c>
      <c r="C735" s="47" t="s">
        <v>140</v>
      </c>
      <c r="D735" s="92">
        <v>1</v>
      </c>
      <c r="E735" s="32"/>
      <c r="F735" s="187"/>
      <c r="G735" s="36"/>
      <c r="H735" s="33"/>
      <c r="I735" s="95"/>
      <c r="J735" s="95"/>
      <c r="K735" s="95"/>
      <c r="L735" s="95"/>
      <c r="M735" s="95"/>
      <c r="N735" s="95"/>
      <c r="O735" s="95"/>
      <c r="P735" s="95"/>
      <c r="Q735" s="95"/>
      <c r="R735" s="95"/>
      <c r="S735" s="95"/>
      <c r="T735" s="95"/>
      <c r="U735" s="95"/>
      <c r="V735" s="95"/>
      <c r="W735" s="95"/>
      <c r="X735" s="95"/>
      <c r="Y735" s="95"/>
      <c r="Z735" s="95"/>
      <c r="AA735" s="95"/>
      <c r="AB735" s="95"/>
      <c r="AC735" s="95"/>
      <c r="AD735" s="95"/>
      <c r="AE735" s="95"/>
      <c r="AF735" s="95"/>
      <c r="AG735" s="95"/>
      <c r="AH735" s="95"/>
      <c r="AI735" s="95"/>
      <c r="AJ735" s="95"/>
      <c r="AK735" s="95"/>
      <c r="AL735" s="95"/>
      <c r="AM735" s="95"/>
      <c r="AN735" s="95"/>
      <c r="AO735" s="95"/>
      <c r="AP735" s="95"/>
      <c r="AQ735" s="95"/>
      <c r="AR735" s="95"/>
      <c r="AS735" s="95"/>
      <c r="AT735" s="95"/>
      <c r="AU735" s="95"/>
      <c r="AV735" s="95"/>
      <c r="AW735" s="95"/>
      <c r="AX735" s="95"/>
      <c r="AY735" s="95"/>
      <c r="AZ735" s="95"/>
      <c r="BA735" s="95"/>
      <c r="BB735" s="95"/>
      <c r="BC735" s="95"/>
      <c r="BD735" s="95"/>
      <c r="BE735" s="95"/>
      <c r="BF735" s="95"/>
      <c r="BG735" s="95"/>
      <c r="BH735" s="95"/>
      <c r="BI735" s="95"/>
      <c r="BJ735" s="95"/>
      <c r="BK735" s="95"/>
      <c r="BL735" s="95"/>
      <c r="BM735" s="95"/>
      <c r="BN735" s="95"/>
      <c r="BO735" s="95"/>
      <c r="BP735" s="95"/>
      <c r="BQ735" s="95"/>
      <c r="BR735" s="95"/>
      <c r="BS735" s="95"/>
      <c r="BT735" s="95"/>
      <c r="BU735" s="95"/>
      <c r="BV735" s="95"/>
      <c r="BW735" s="95"/>
      <c r="BX735" s="95"/>
      <c r="BY735" s="95"/>
      <c r="BZ735" s="95"/>
      <c r="CA735" s="95"/>
      <c r="CB735" s="95"/>
      <c r="CC735" s="95"/>
      <c r="CD735" s="95"/>
      <c r="CE735" s="95"/>
      <c r="CF735" s="95"/>
      <c r="CG735" s="95"/>
      <c r="CH735" s="95"/>
      <c r="CI735" s="95"/>
      <c r="CJ735" s="95"/>
      <c r="CK735" s="95"/>
      <c r="CL735" s="95"/>
      <c r="CM735" s="95"/>
      <c r="CN735" s="95"/>
      <c r="CO735" s="95"/>
      <c r="CP735" s="95"/>
      <c r="CQ735" s="95"/>
      <c r="CR735" s="95"/>
      <c r="CS735" s="95"/>
      <c r="CT735" s="95"/>
      <c r="CU735" s="95"/>
      <c r="CV735" s="95"/>
      <c r="CW735" s="95"/>
      <c r="CX735" s="95"/>
      <c r="CY735" s="95"/>
      <c r="CZ735" s="95"/>
      <c r="DA735" s="95"/>
      <c r="DB735" s="95"/>
      <c r="DC735" s="95"/>
      <c r="DD735" s="95"/>
      <c r="DE735" s="95"/>
      <c r="DF735" s="95"/>
      <c r="DG735" s="95"/>
    </row>
    <row r="736" spans="1:111" s="34" customFormat="1" x14ac:dyDescent="0.25">
      <c r="A736" s="9">
        <f>+A734+1</f>
        <v>982</v>
      </c>
      <c r="B736" s="25" t="s">
        <v>255</v>
      </c>
      <c r="C736" s="94"/>
      <c r="D736" s="92">
        <v>0</v>
      </c>
      <c r="E736" s="32"/>
      <c r="F736" s="187"/>
      <c r="G736" s="36"/>
      <c r="H736" s="33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F736" s="1"/>
      <c r="BG736" s="1"/>
      <c r="BH736" s="1"/>
      <c r="BI736" s="1"/>
      <c r="BJ736" s="1"/>
      <c r="BK736" s="1"/>
      <c r="BL736" s="1"/>
      <c r="BM736" s="1"/>
      <c r="BN736" s="1"/>
      <c r="BO736" s="1"/>
      <c r="BP736" s="1"/>
      <c r="BQ736" s="1"/>
      <c r="BR736" s="1"/>
      <c r="BS736" s="1"/>
      <c r="BT736" s="1"/>
      <c r="BU736" s="1"/>
      <c r="BV736" s="1"/>
      <c r="BW736" s="1"/>
      <c r="BX736" s="1"/>
      <c r="BY736" s="1"/>
      <c r="BZ736" s="1"/>
      <c r="CA736" s="1"/>
      <c r="CB736" s="1"/>
      <c r="CC736" s="1"/>
      <c r="CD736" s="1"/>
      <c r="CE736" s="1"/>
      <c r="CF736" s="1"/>
      <c r="CG736" s="1"/>
      <c r="CH736" s="1"/>
      <c r="CI736" s="1"/>
      <c r="CJ736" s="1"/>
      <c r="CK736" s="1"/>
      <c r="CL736" s="1"/>
      <c r="CM736" s="1"/>
      <c r="CN736" s="1"/>
      <c r="CO736" s="1"/>
      <c r="CP736" s="1"/>
      <c r="CQ736" s="1"/>
      <c r="CR736" s="1"/>
      <c r="CS736" s="1"/>
      <c r="CT736" s="1"/>
      <c r="CU736" s="1"/>
      <c r="CV736" s="1"/>
      <c r="CW736" s="1"/>
      <c r="CX736" s="1"/>
      <c r="CY736" s="1"/>
      <c r="CZ736" s="1"/>
      <c r="DA736" s="1"/>
      <c r="DB736" s="1"/>
      <c r="DC736" s="1"/>
      <c r="DD736" s="1"/>
      <c r="DE736" s="1"/>
      <c r="DF736" s="1"/>
      <c r="DG736" s="1"/>
    </row>
    <row r="737" spans="1:111" s="34" customFormat="1" x14ac:dyDescent="0.25">
      <c r="A737" s="9"/>
      <c r="B737" s="39" t="s">
        <v>139</v>
      </c>
      <c r="C737" s="47" t="s">
        <v>140</v>
      </c>
      <c r="D737" s="92">
        <v>1</v>
      </c>
      <c r="E737" s="32"/>
      <c r="F737" s="187"/>
      <c r="G737" s="36"/>
      <c r="H737" s="33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  <c r="BH737" s="1"/>
      <c r="BI737" s="1"/>
      <c r="BJ737" s="1"/>
      <c r="BK737" s="1"/>
      <c r="BL737" s="1"/>
      <c r="BM737" s="1"/>
      <c r="BN737" s="1"/>
      <c r="BO737" s="1"/>
      <c r="BP737" s="1"/>
      <c r="BQ737" s="1"/>
      <c r="BR737" s="1"/>
      <c r="BS737" s="1"/>
      <c r="BT737" s="1"/>
      <c r="BU737" s="1"/>
      <c r="BV737" s="1"/>
      <c r="BW737" s="1"/>
      <c r="BX737" s="1"/>
      <c r="BY737" s="1"/>
      <c r="BZ737" s="1"/>
      <c r="CA737" s="1"/>
      <c r="CB737" s="1"/>
      <c r="CC737" s="1"/>
      <c r="CD737" s="1"/>
      <c r="CE737" s="1"/>
      <c r="CF737" s="1"/>
      <c r="CG737" s="1"/>
      <c r="CH737" s="1"/>
      <c r="CI737" s="1"/>
      <c r="CJ737" s="1"/>
      <c r="CK737" s="1"/>
      <c r="CL737" s="1"/>
      <c r="CM737" s="1"/>
      <c r="CN737" s="1"/>
      <c r="CO737" s="1"/>
      <c r="CP737" s="1"/>
      <c r="CQ737" s="1"/>
      <c r="CR737" s="1"/>
      <c r="CS737" s="1"/>
      <c r="CT737" s="1"/>
      <c r="CU737" s="1"/>
      <c r="CV737" s="1"/>
      <c r="CW737" s="1"/>
      <c r="CX737" s="1"/>
      <c r="CY737" s="1"/>
      <c r="CZ737" s="1"/>
      <c r="DA737" s="1"/>
      <c r="DB737" s="1"/>
      <c r="DC737" s="1"/>
      <c r="DD737" s="1"/>
      <c r="DE737" s="1"/>
      <c r="DF737" s="1"/>
      <c r="DG737" s="1"/>
    </row>
    <row r="738" spans="1:111" s="34" customFormat="1" ht="31.5" x14ac:dyDescent="0.25">
      <c r="A738" s="9">
        <f>+A736+1</f>
        <v>983</v>
      </c>
      <c r="B738" s="25" t="s">
        <v>256</v>
      </c>
      <c r="C738" s="94"/>
      <c r="D738" s="92">
        <v>0</v>
      </c>
      <c r="E738" s="32"/>
      <c r="F738" s="187"/>
      <c r="G738" s="36"/>
      <c r="H738" s="33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  <c r="BH738" s="1"/>
      <c r="BI738" s="1"/>
      <c r="BJ738" s="1"/>
      <c r="BK738" s="1"/>
      <c r="BL738" s="1"/>
      <c r="BM738" s="1"/>
      <c r="BN738" s="1"/>
      <c r="BO738" s="1"/>
      <c r="BP738" s="1"/>
      <c r="BQ738" s="1"/>
      <c r="BR738" s="1"/>
      <c r="BS738" s="1"/>
      <c r="BT738" s="1"/>
      <c r="BU738" s="1"/>
      <c r="BV738" s="1"/>
      <c r="BW738" s="1"/>
      <c r="BX738" s="1"/>
      <c r="BY738" s="1"/>
      <c r="BZ738" s="1"/>
      <c r="CA738" s="1"/>
      <c r="CB738" s="1"/>
      <c r="CC738" s="1"/>
      <c r="CD738" s="1"/>
      <c r="CE738" s="1"/>
      <c r="CF738" s="1"/>
      <c r="CG738" s="1"/>
      <c r="CH738" s="1"/>
      <c r="CI738" s="1"/>
      <c r="CJ738" s="1"/>
      <c r="CK738" s="1"/>
      <c r="CL738" s="1"/>
      <c r="CM738" s="1"/>
      <c r="CN738" s="1"/>
      <c r="CO738" s="1"/>
      <c r="CP738" s="1"/>
      <c r="CQ738" s="1"/>
      <c r="CR738" s="1"/>
      <c r="CS738" s="1"/>
      <c r="CT738" s="1"/>
      <c r="CU738" s="1"/>
      <c r="CV738" s="1"/>
      <c r="CW738" s="1"/>
      <c r="CX738" s="1"/>
      <c r="CY738" s="1"/>
      <c r="CZ738" s="1"/>
      <c r="DA738" s="1"/>
      <c r="DB738" s="1"/>
      <c r="DC738" s="1"/>
      <c r="DD738" s="1"/>
      <c r="DE738" s="1"/>
      <c r="DF738" s="1"/>
      <c r="DG738" s="1"/>
    </row>
    <row r="739" spans="1:111" s="34" customFormat="1" x14ac:dyDescent="0.25">
      <c r="A739" s="9"/>
      <c r="B739" s="39" t="s">
        <v>102</v>
      </c>
      <c r="C739" s="47" t="s">
        <v>16</v>
      </c>
      <c r="D739" s="92">
        <v>715</v>
      </c>
      <c r="E739" s="32"/>
      <c r="F739" s="187"/>
      <c r="G739" s="36"/>
      <c r="H739" s="33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  <c r="BL739" s="1"/>
      <c r="BM739" s="1"/>
      <c r="BN739" s="1"/>
      <c r="BO739" s="1"/>
      <c r="BP739" s="1"/>
      <c r="BQ739" s="1"/>
      <c r="BR739" s="1"/>
      <c r="BS739" s="1"/>
      <c r="BT739" s="1"/>
      <c r="BU739" s="1"/>
      <c r="BV739" s="1"/>
      <c r="BW739" s="1"/>
      <c r="BX739" s="1"/>
      <c r="BY739" s="1"/>
      <c r="BZ739" s="1"/>
      <c r="CA739" s="1"/>
      <c r="CB739" s="1"/>
      <c r="CC739" s="1"/>
      <c r="CD739" s="1"/>
      <c r="CE739" s="1"/>
      <c r="CF739" s="1"/>
      <c r="CG739" s="1"/>
      <c r="CH739" s="1"/>
      <c r="CI739" s="1"/>
      <c r="CJ739" s="1"/>
      <c r="CK739" s="1"/>
      <c r="CL739" s="1"/>
      <c r="CM739" s="1"/>
      <c r="CN739" s="1"/>
      <c r="CO739" s="1"/>
      <c r="CP739" s="1"/>
      <c r="CQ739" s="1"/>
      <c r="CR739" s="1"/>
      <c r="CS739" s="1"/>
      <c r="CT739" s="1"/>
      <c r="CU739" s="1"/>
      <c r="CV739" s="1"/>
      <c r="CW739" s="1"/>
      <c r="CX739" s="1"/>
      <c r="CY739" s="1"/>
      <c r="CZ739" s="1"/>
      <c r="DA739" s="1"/>
      <c r="DB739" s="1"/>
      <c r="DC739" s="1"/>
      <c r="DD739" s="1"/>
      <c r="DE739" s="1"/>
      <c r="DF739" s="1"/>
      <c r="DG739" s="1"/>
    </row>
    <row r="740" spans="1:111" s="34" customFormat="1" ht="31.5" x14ac:dyDescent="0.25">
      <c r="A740" s="9">
        <f>+A738+1</f>
        <v>984</v>
      </c>
      <c r="B740" s="25" t="s">
        <v>257</v>
      </c>
      <c r="C740" s="94"/>
      <c r="D740" s="92">
        <v>0</v>
      </c>
      <c r="E740" s="32"/>
      <c r="F740" s="187"/>
      <c r="G740" s="36"/>
      <c r="H740" s="33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  <c r="BH740" s="1"/>
      <c r="BI740" s="1"/>
      <c r="BJ740" s="1"/>
      <c r="BK740" s="1"/>
      <c r="BL740" s="1"/>
      <c r="BM740" s="1"/>
      <c r="BN740" s="1"/>
      <c r="BO740" s="1"/>
      <c r="BP740" s="1"/>
      <c r="BQ740" s="1"/>
      <c r="BR740" s="1"/>
      <c r="BS740" s="1"/>
      <c r="BT740" s="1"/>
      <c r="BU740" s="1"/>
      <c r="BV740" s="1"/>
      <c r="BW740" s="1"/>
      <c r="BX740" s="1"/>
      <c r="BY740" s="1"/>
      <c r="BZ740" s="1"/>
      <c r="CA740" s="1"/>
      <c r="CB740" s="1"/>
      <c r="CC740" s="1"/>
      <c r="CD740" s="1"/>
      <c r="CE740" s="1"/>
      <c r="CF740" s="1"/>
      <c r="CG740" s="1"/>
      <c r="CH740" s="1"/>
      <c r="CI740" s="1"/>
      <c r="CJ740" s="1"/>
      <c r="CK740" s="1"/>
      <c r="CL740" s="1"/>
      <c r="CM740" s="1"/>
      <c r="CN740" s="1"/>
      <c r="CO740" s="1"/>
      <c r="CP740" s="1"/>
      <c r="CQ740" s="1"/>
      <c r="CR740" s="1"/>
      <c r="CS740" s="1"/>
      <c r="CT740" s="1"/>
      <c r="CU740" s="1"/>
      <c r="CV740" s="1"/>
      <c r="CW740" s="1"/>
      <c r="CX740" s="1"/>
      <c r="CY740" s="1"/>
      <c r="CZ740" s="1"/>
      <c r="DA740" s="1"/>
      <c r="DB740" s="1"/>
      <c r="DC740" s="1"/>
      <c r="DD740" s="1"/>
      <c r="DE740" s="1"/>
      <c r="DF740" s="1"/>
      <c r="DG740" s="1"/>
    </row>
    <row r="741" spans="1:111" s="34" customFormat="1" x14ac:dyDescent="0.25">
      <c r="A741" s="9"/>
      <c r="B741" s="39" t="s">
        <v>102</v>
      </c>
      <c r="C741" s="47" t="s">
        <v>16</v>
      </c>
      <c r="D741" s="92">
        <v>220</v>
      </c>
      <c r="E741" s="32"/>
      <c r="F741" s="187"/>
      <c r="G741" s="36"/>
      <c r="H741" s="33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  <c r="BH741" s="1"/>
      <c r="BI741" s="1"/>
      <c r="BJ741" s="1"/>
      <c r="BK741" s="1"/>
      <c r="BL741" s="1"/>
      <c r="BM741" s="1"/>
      <c r="BN741" s="1"/>
      <c r="BO741" s="1"/>
      <c r="BP741" s="1"/>
      <c r="BQ741" s="1"/>
      <c r="BR741" s="1"/>
      <c r="BS741" s="1"/>
      <c r="BT741" s="1"/>
      <c r="BU741" s="1"/>
      <c r="BV741" s="1"/>
      <c r="BW741" s="1"/>
      <c r="BX741" s="1"/>
      <c r="BY741" s="1"/>
      <c r="BZ741" s="1"/>
      <c r="CA741" s="1"/>
      <c r="CB741" s="1"/>
      <c r="CC741" s="1"/>
      <c r="CD741" s="1"/>
      <c r="CE741" s="1"/>
      <c r="CF741" s="1"/>
      <c r="CG741" s="1"/>
      <c r="CH741" s="1"/>
      <c r="CI741" s="1"/>
      <c r="CJ741" s="1"/>
      <c r="CK741" s="1"/>
      <c r="CL741" s="1"/>
      <c r="CM741" s="1"/>
      <c r="CN741" s="1"/>
      <c r="CO741" s="1"/>
      <c r="CP741" s="1"/>
      <c r="CQ741" s="1"/>
      <c r="CR741" s="1"/>
      <c r="CS741" s="1"/>
      <c r="CT741" s="1"/>
      <c r="CU741" s="1"/>
      <c r="CV741" s="1"/>
      <c r="CW741" s="1"/>
      <c r="CX741" s="1"/>
      <c r="CY741" s="1"/>
      <c r="CZ741" s="1"/>
      <c r="DA741" s="1"/>
      <c r="DB741" s="1"/>
      <c r="DC741" s="1"/>
      <c r="DD741" s="1"/>
      <c r="DE741" s="1"/>
      <c r="DF741" s="1"/>
      <c r="DG741" s="1"/>
    </row>
    <row r="742" spans="1:111" s="34" customFormat="1" ht="31.5" x14ac:dyDescent="0.25">
      <c r="A742" s="9">
        <f>+A740+1</f>
        <v>985</v>
      </c>
      <c r="B742" s="25" t="s">
        <v>258</v>
      </c>
      <c r="C742" s="94"/>
      <c r="D742" s="92">
        <v>0</v>
      </c>
      <c r="E742" s="32"/>
      <c r="F742" s="187"/>
      <c r="G742" s="36"/>
      <c r="H742" s="33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J742" s="1"/>
      <c r="BK742" s="1"/>
      <c r="BL742" s="1"/>
      <c r="BM742" s="1"/>
      <c r="BN742" s="1"/>
      <c r="BO742" s="1"/>
      <c r="BP742" s="1"/>
      <c r="BQ742" s="1"/>
      <c r="BR742" s="1"/>
      <c r="BS742" s="1"/>
      <c r="BT742" s="1"/>
      <c r="BU742" s="1"/>
      <c r="BV742" s="1"/>
      <c r="BW742" s="1"/>
      <c r="BX742" s="1"/>
      <c r="BY742" s="1"/>
      <c r="BZ742" s="1"/>
      <c r="CA742" s="1"/>
      <c r="CB742" s="1"/>
      <c r="CC742" s="1"/>
      <c r="CD742" s="1"/>
      <c r="CE742" s="1"/>
      <c r="CF742" s="1"/>
      <c r="CG742" s="1"/>
      <c r="CH742" s="1"/>
      <c r="CI742" s="1"/>
      <c r="CJ742" s="1"/>
      <c r="CK742" s="1"/>
      <c r="CL742" s="1"/>
      <c r="CM742" s="1"/>
      <c r="CN742" s="1"/>
      <c r="CO742" s="1"/>
      <c r="CP742" s="1"/>
      <c r="CQ742" s="1"/>
      <c r="CR742" s="1"/>
      <c r="CS742" s="1"/>
      <c r="CT742" s="1"/>
      <c r="CU742" s="1"/>
      <c r="CV742" s="1"/>
      <c r="CW742" s="1"/>
      <c r="CX742" s="1"/>
      <c r="CY742" s="1"/>
      <c r="CZ742" s="1"/>
      <c r="DA742" s="1"/>
      <c r="DB742" s="1"/>
      <c r="DC742" s="1"/>
      <c r="DD742" s="1"/>
      <c r="DE742" s="1"/>
      <c r="DF742" s="1"/>
      <c r="DG742" s="1"/>
    </row>
    <row r="743" spans="1:111" s="34" customFormat="1" x14ac:dyDescent="0.25">
      <c r="A743" s="9"/>
      <c r="B743" s="39" t="s">
        <v>102</v>
      </c>
      <c r="C743" s="47" t="s">
        <v>16</v>
      </c>
      <c r="D743" s="92">
        <v>76</v>
      </c>
      <c r="E743" s="32"/>
      <c r="F743" s="187"/>
      <c r="G743" s="36"/>
      <c r="H743" s="33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  <c r="BH743" s="1"/>
      <c r="BI743" s="1"/>
      <c r="BJ743" s="1"/>
      <c r="BK743" s="1"/>
      <c r="BL743" s="1"/>
      <c r="BM743" s="1"/>
      <c r="BN743" s="1"/>
      <c r="BO743" s="1"/>
      <c r="BP743" s="1"/>
      <c r="BQ743" s="1"/>
      <c r="BR743" s="1"/>
      <c r="BS743" s="1"/>
      <c r="BT743" s="1"/>
      <c r="BU743" s="1"/>
      <c r="BV743" s="1"/>
      <c r="BW743" s="1"/>
      <c r="BX743" s="1"/>
      <c r="BY743" s="1"/>
      <c r="BZ743" s="1"/>
      <c r="CA743" s="1"/>
      <c r="CB743" s="1"/>
      <c r="CC743" s="1"/>
      <c r="CD743" s="1"/>
      <c r="CE743" s="1"/>
      <c r="CF743" s="1"/>
      <c r="CG743" s="1"/>
      <c r="CH743" s="1"/>
      <c r="CI743" s="1"/>
      <c r="CJ743" s="1"/>
      <c r="CK743" s="1"/>
      <c r="CL743" s="1"/>
      <c r="CM743" s="1"/>
      <c r="CN743" s="1"/>
      <c r="CO743" s="1"/>
      <c r="CP743" s="1"/>
      <c r="CQ743" s="1"/>
      <c r="CR743" s="1"/>
      <c r="CS743" s="1"/>
      <c r="CT743" s="1"/>
      <c r="CU743" s="1"/>
      <c r="CV743" s="1"/>
      <c r="CW743" s="1"/>
      <c r="CX743" s="1"/>
      <c r="CY743" s="1"/>
      <c r="CZ743" s="1"/>
      <c r="DA743" s="1"/>
      <c r="DB743" s="1"/>
      <c r="DC743" s="1"/>
      <c r="DD743" s="1"/>
      <c r="DE743" s="1"/>
      <c r="DF743" s="1"/>
      <c r="DG743" s="1"/>
    </row>
    <row r="744" spans="1:111" s="34" customFormat="1" x14ac:dyDescent="0.25">
      <c r="A744" s="9">
        <f>+A742+1</f>
        <v>986</v>
      </c>
      <c r="B744" s="25" t="s">
        <v>259</v>
      </c>
      <c r="C744" s="94"/>
      <c r="D744" s="92">
        <v>0</v>
      </c>
      <c r="E744" s="32"/>
      <c r="F744" s="187"/>
      <c r="G744" s="36"/>
      <c r="H744" s="33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1"/>
      <c r="BI744" s="1"/>
      <c r="BJ744" s="1"/>
      <c r="BK744" s="1"/>
      <c r="BL744" s="1"/>
      <c r="BM744" s="1"/>
      <c r="BN744" s="1"/>
      <c r="BO744" s="1"/>
      <c r="BP744" s="1"/>
      <c r="BQ744" s="1"/>
      <c r="BR744" s="1"/>
      <c r="BS744" s="1"/>
      <c r="BT744" s="1"/>
      <c r="BU744" s="1"/>
      <c r="BV744" s="1"/>
      <c r="BW744" s="1"/>
      <c r="BX744" s="1"/>
      <c r="BY744" s="1"/>
      <c r="BZ744" s="1"/>
      <c r="CA744" s="1"/>
      <c r="CB744" s="1"/>
      <c r="CC744" s="1"/>
      <c r="CD744" s="1"/>
      <c r="CE744" s="1"/>
      <c r="CF744" s="1"/>
      <c r="CG744" s="1"/>
      <c r="CH744" s="1"/>
      <c r="CI744" s="1"/>
      <c r="CJ744" s="1"/>
      <c r="CK744" s="1"/>
      <c r="CL744" s="1"/>
      <c r="CM744" s="1"/>
      <c r="CN744" s="1"/>
      <c r="CO744" s="1"/>
      <c r="CP744" s="1"/>
      <c r="CQ744" s="1"/>
      <c r="CR744" s="1"/>
      <c r="CS744" s="1"/>
      <c r="CT744" s="1"/>
      <c r="CU744" s="1"/>
      <c r="CV744" s="1"/>
      <c r="CW744" s="1"/>
      <c r="CX744" s="1"/>
      <c r="CY744" s="1"/>
      <c r="CZ744" s="1"/>
      <c r="DA744" s="1"/>
      <c r="DB744" s="1"/>
      <c r="DC744" s="1"/>
      <c r="DD744" s="1"/>
      <c r="DE744" s="1"/>
      <c r="DF744" s="1"/>
      <c r="DG744" s="1"/>
    </row>
    <row r="745" spans="1:111" s="34" customFormat="1" x14ac:dyDescent="0.25">
      <c r="A745" s="9"/>
      <c r="B745" s="40" t="s">
        <v>17</v>
      </c>
      <c r="C745" s="11" t="s">
        <v>18</v>
      </c>
      <c r="D745" s="92">
        <v>87</v>
      </c>
      <c r="E745" s="32"/>
      <c r="F745" s="187"/>
      <c r="G745" s="36"/>
      <c r="H745" s="33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  <c r="BL745" s="1"/>
      <c r="BM745" s="1"/>
      <c r="BN745" s="1"/>
      <c r="BO745" s="1"/>
      <c r="BP745" s="1"/>
      <c r="BQ745" s="1"/>
      <c r="BR745" s="1"/>
      <c r="BS745" s="1"/>
      <c r="BT745" s="1"/>
      <c r="BU745" s="1"/>
      <c r="BV745" s="1"/>
      <c r="BW745" s="1"/>
      <c r="BX745" s="1"/>
      <c r="BY745" s="1"/>
      <c r="BZ745" s="1"/>
      <c r="CA745" s="1"/>
      <c r="CB745" s="1"/>
      <c r="CC745" s="1"/>
      <c r="CD745" s="1"/>
      <c r="CE745" s="1"/>
      <c r="CF745" s="1"/>
      <c r="CG745" s="1"/>
      <c r="CH745" s="1"/>
      <c r="CI745" s="1"/>
      <c r="CJ745" s="1"/>
      <c r="CK745" s="1"/>
      <c r="CL745" s="1"/>
      <c r="CM745" s="1"/>
      <c r="CN745" s="1"/>
      <c r="CO745" s="1"/>
      <c r="CP745" s="1"/>
      <c r="CQ745" s="1"/>
      <c r="CR745" s="1"/>
      <c r="CS745" s="1"/>
      <c r="CT745" s="1"/>
      <c r="CU745" s="1"/>
      <c r="CV745" s="1"/>
      <c r="CW745" s="1"/>
      <c r="CX745" s="1"/>
      <c r="CY745" s="1"/>
      <c r="CZ745" s="1"/>
      <c r="DA745" s="1"/>
      <c r="DB745" s="1"/>
      <c r="DC745" s="1"/>
      <c r="DD745" s="1"/>
      <c r="DE745" s="1"/>
      <c r="DF745" s="1"/>
      <c r="DG745" s="1"/>
    </row>
    <row r="746" spans="1:111" s="34" customFormat="1" x14ac:dyDescent="0.25">
      <c r="A746" s="9">
        <f>+A744+1</f>
        <v>987</v>
      </c>
      <c r="B746" s="25" t="s">
        <v>260</v>
      </c>
      <c r="C746" s="94"/>
      <c r="D746" s="92">
        <v>0</v>
      </c>
      <c r="E746" s="32"/>
      <c r="F746" s="187"/>
      <c r="G746" s="36"/>
      <c r="H746" s="33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  <c r="BB746" s="1"/>
      <c r="BC746" s="1"/>
      <c r="BD746" s="1"/>
      <c r="BE746" s="1"/>
      <c r="BF746" s="1"/>
      <c r="BG746" s="1"/>
      <c r="BH746" s="1"/>
      <c r="BI746" s="1"/>
      <c r="BJ746" s="1"/>
      <c r="BK746" s="1"/>
      <c r="BL746" s="1"/>
      <c r="BM746" s="1"/>
      <c r="BN746" s="1"/>
      <c r="BO746" s="1"/>
      <c r="BP746" s="1"/>
      <c r="BQ746" s="1"/>
      <c r="BR746" s="1"/>
      <c r="BS746" s="1"/>
      <c r="BT746" s="1"/>
      <c r="BU746" s="1"/>
      <c r="BV746" s="1"/>
      <c r="BW746" s="1"/>
      <c r="BX746" s="1"/>
      <c r="BY746" s="1"/>
      <c r="BZ746" s="1"/>
      <c r="CA746" s="1"/>
      <c r="CB746" s="1"/>
      <c r="CC746" s="1"/>
      <c r="CD746" s="1"/>
      <c r="CE746" s="1"/>
      <c r="CF746" s="1"/>
      <c r="CG746" s="1"/>
      <c r="CH746" s="1"/>
      <c r="CI746" s="1"/>
      <c r="CJ746" s="1"/>
      <c r="CK746" s="1"/>
      <c r="CL746" s="1"/>
      <c r="CM746" s="1"/>
      <c r="CN746" s="1"/>
      <c r="CO746" s="1"/>
      <c r="CP746" s="1"/>
      <c r="CQ746" s="1"/>
      <c r="CR746" s="1"/>
      <c r="CS746" s="1"/>
      <c r="CT746" s="1"/>
      <c r="CU746" s="1"/>
      <c r="CV746" s="1"/>
      <c r="CW746" s="1"/>
      <c r="CX746" s="1"/>
      <c r="CY746" s="1"/>
      <c r="CZ746" s="1"/>
      <c r="DA746" s="1"/>
      <c r="DB746" s="1"/>
      <c r="DC746" s="1"/>
      <c r="DD746" s="1"/>
      <c r="DE746" s="1"/>
      <c r="DF746" s="1"/>
      <c r="DG746" s="1"/>
    </row>
    <row r="747" spans="1:111" s="34" customFormat="1" x14ac:dyDescent="0.25">
      <c r="A747" s="9"/>
      <c r="B747" s="40" t="s">
        <v>17</v>
      </c>
      <c r="C747" s="11" t="s">
        <v>18</v>
      </c>
      <c r="D747" s="92">
        <v>7</v>
      </c>
      <c r="E747" s="32"/>
      <c r="F747" s="187"/>
      <c r="G747" s="36"/>
      <c r="H747" s="33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  <c r="BA747" s="1"/>
      <c r="BB747" s="1"/>
      <c r="BC747" s="1"/>
      <c r="BD747" s="1"/>
      <c r="BE747" s="1"/>
      <c r="BF747" s="1"/>
      <c r="BG747" s="1"/>
      <c r="BH747" s="1"/>
      <c r="BI747" s="1"/>
      <c r="BJ747" s="1"/>
      <c r="BK747" s="1"/>
      <c r="BL747" s="1"/>
      <c r="BM747" s="1"/>
      <c r="BN747" s="1"/>
      <c r="BO747" s="1"/>
      <c r="BP747" s="1"/>
      <c r="BQ747" s="1"/>
      <c r="BR747" s="1"/>
      <c r="BS747" s="1"/>
      <c r="BT747" s="1"/>
      <c r="BU747" s="1"/>
      <c r="BV747" s="1"/>
      <c r="BW747" s="1"/>
      <c r="BX747" s="1"/>
      <c r="BY747" s="1"/>
      <c r="BZ747" s="1"/>
      <c r="CA747" s="1"/>
      <c r="CB747" s="1"/>
      <c r="CC747" s="1"/>
      <c r="CD747" s="1"/>
      <c r="CE747" s="1"/>
      <c r="CF747" s="1"/>
      <c r="CG747" s="1"/>
      <c r="CH747" s="1"/>
      <c r="CI747" s="1"/>
      <c r="CJ747" s="1"/>
      <c r="CK747" s="1"/>
      <c r="CL747" s="1"/>
      <c r="CM747" s="1"/>
      <c r="CN747" s="1"/>
      <c r="CO747" s="1"/>
      <c r="CP747" s="1"/>
      <c r="CQ747" s="1"/>
      <c r="CR747" s="1"/>
      <c r="CS747" s="1"/>
      <c r="CT747" s="1"/>
      <c r="CU747" s="1"/>
      <c r="CV747" s="1"/>
      <c r="CW747" s="1"/>
      <c r="CX747" s="1"/>
      <c r="CY747" s="1"/>
      <c r="CZ747" s="1"/>
      <c r="DA747" s="1"/>
      <c r="DB747" s="1"/>
      <c r="DC747" s="1"/>
      <c r="DD747" s="1"/>
      <c r="DE747" s="1"/>
      <c r="DF747" s="1"/>
      <c r="DG747" s="1"/>
    </row>
    <row r="748" spans="1:111" s="34" customFormat="1" x14ac:dyDescent="0.25">
      <c r="A748" s="9">
        <f>+A746+1</f>
        <v>988</v>
      </c>
      <c r="B748" s="25" t="s">
        <v>261</v>
      </c>
      <c r="C748" s="94"/>
      <c r="D748" s="92">
        <v>0</v>
      </c>
      <c r="E748" s="32"/>
      <c r="F748" s="187"/>
      <c r="G748" s="36"/>
      <c r="H748" s="33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/>
      <c r="BB748" s="1"/>
      <c r="BC748" s="1"/>
      <c r="BD748" s="1"/>
      <c r="BE748" s="1"/>
      <c r="BF748" s="1"/>
      <c r="BG748" s="1"/>
      <c r="BH748" s="1"/>
      <c r="BI748" s="1"/>
      <c r="BJ748" s="1"/>
      <c r="BK748" s="1"/>
      <c r="BL748" s="1"/>
      <c r="BM748" s="1"/>
      <c r="BN748" s="1"/>
      <c r="BO748" s="1"/>
      <c r="BP748" s="1"/>
      <c r="BQ748" s="1"/>
      <c r="BR748" s="1"/>
      <c r="BS748" s="1"/>
      <c r="BT748" s="1"/>
      <c r="BU748" s="1"/>
      <c r="BV748" s="1"/>
      <c r="BW748" s="1"/>
      <c r="BX748" s="1"/>
      <c r="BY748" s="1"/>
      <c r="BZ748" s="1"/>
      <c r="CA748" s="1"/>
      <c r="CB748" s="1"/>
      <c r="CC748" s="1"/>
      <c r="CD748" s="1"/>
      <c r="CE748" s="1"/>
      <c r="CF748" s="1"/>
      <c r="CG748" s="1"/>
      <c r="CH748" s="1"/>
      <c r="CI748" s="1"/>
      <c r="CJ748" s="1"/>
      <c r="CK748" s="1"/>
      <c r="CL748" s="1"/>
      <c r="CM748" s="1"/>
      <c r="CN748" s="1"/>
      <c r="CO748" s="1"/>
      <c r="CP748" s="1"/>
      <c r="CQ748" s="1"/>
      <c r="CR748" s="1"/>
      <c r="CS748" s="1"/>
      <c r="CT748" s="1"/>
      <c r="CU748" s="1"/>
      <c r="CV748" s="1"/>
      <c r="CW748" s="1"/>
      <c r="CX748" s="1"/>
      <c r="CY748" s="1"/>
      <c r="CZ748" s="1"/>
      <c r="DA748" s="1"/>
      <c r="DB748" s="1"/>
      <c r="DC748" s="1"/>
      <c r="DD748" s="1"/>
      <c r="DE748" s="1"/>
      <c r="DF748" s="1"/>
      <c r="DG748" s="1"/>
    </row>
    <row r="749" spans="1:111" s="34" customFormat="1" x14ac:dyDescent="0.25">
      <c r="A749" s="9"/>
      <c r="B749" s="40" t="s">
        <v>17</v>
      </c>
      <c r="C749" s="11" t="s">
        <v>18</v>
      </c>
      <c r="D749" s="92">
        <v>49</v>
      </c>
      <c r="E749" s="32"/>
      <c r="F749" s="187"/>
      <c r="G749" s="36"/>
      <c r="H749" s="33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/>
      <c r="BB749" s="1"/>
      <c r="BC749" s="1"/>
      <c r="BD749" s="1"/>
      <c r="BE749" s="1"/>
      <c r="BF749" s="1"/>
      <c r="BG749" s="1"/>
      <c r="BH749" s="1"/>
      <c r="BI749" s="1"/>
      <c r="BJ749" s="1"/>
      <c r="BK749" s="1"/>
      <c r="BL749" s="1"/>
      <c r="BM749" s="1"/>
      <c r="BN749" s="1"/>
      <c r="BO749" s="1"/>
      <c r="BP749" s="1"/>
      <c r="BQ749" s="1"/>
      <c r="BR749" s="1"/>
      <c r="BS749" s="1"/>
      <c r="BT749" s="1"/>
      <c r="BU749" s="1"/>
      <c r="BV749" s="1"/>
      <c r="BW749" s="1"/>
      <c r="BX749" s="1"/>
      <c r="BY749" s="1"/>
      <c r="BZ749" s="1"/>
      <c r="CA749" s="1"/>
      <c r="CB749" s="1"/>
      <c r="CC749" s="1"/>
      <c r="CD749" s="1"/>
      <c r="CE749" s="1"/>
      <c r="CF749" s="1"/>
      <c r="CG749" s="1"/>
      <c r="CH749" s="1"/>
      <c r="CI749" s="1"/>
      <c r="CJ749" s="1"/>
      <c r="CK749" s="1"/>
      <c r="CL749" s="1"/>
      <c r="CM749" s="1"/>
      <c r="CN749" s="1"/>
      <c r="CO749" s="1"/>
      <c r="CP749" s="1"/>
      <c r="CQ749" s="1"/>
      <c r="CR749" s="1"/>
      <c r="CS749" s="1"/>
      <c r="CT749" s="1"/>
      <c r="CU749" s="1"/>
      <c r="CV749" s="1"/>
      <c r="CW749" s="1"/>
      <c r="CX749" s="1"/>
      <c r="CY749" s="1"/>
      <c r="CZ749" s="1"/>
      <c r="DA749" s="1"/>
      <c r="DB749" s="1"/>
      <c r="DC749" s="1"/>
      <c r="DD749" s="1"/>
      <c r="DE749" s="1"/>
      <c r="DF749" s="1"/>
      <c r="DG749" s="1"/>
    </row>
    <row r="750" spans="1:111" s="34" customFormat="1" x14ac:dyDescent="0.25">
      <c r="A750" s="9">
        <f>+A748+1</f>
        <v>989</v>
      </c>
      <c r="B750" s="25" t="s">
        <v>262</v>
      </c>
      <c r="C750" s="94"/>
      <c r="D750" s="92">
        <v>0</v>
      </c>
      <c r="E750" s="32"/>
      <c r="F750" s="187"/>
      <c r="G750" s="36"/>
      <c r="H750" s="33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  <c r="BB750" s="1"/>
      <c r="BC750" s="1"/>
      <c r="BD750" s="1"/>
      <c r="BE750" s="1"/>
      <c r="BF750" s="1"/>
      <c r="BG750" s="1"/>
      <c r="BH750" s="1"/>
      <c r="BI750" s="1"/>
      <c r="BJ750" s="1"/>
      <c r="BK750" s="1"/>
      <c r="BL750" s="1"/>
      <c r="BM750" s="1"/>
      <c r="BN750" s="1"/>
      <c r="BO750" s="1"/>
      <c r="BP750" s="1"/>
      <c r="BQ750" s="1"/>
      <c r="BR750" s="1"/>
      <c r="BS750" s="1"/>
      <c r="BT750" s="1"/>
      <c r="BU750" s="1"/>
      <c r="BV750" s="1"/>
      <c r="BW750" s="1"/>
      <c r="BX750" s="1"/>
      <c r="BY750" s="1"/>
      <c r="BZ750" s="1"/>
      <c r="CA750" s="1"/>
      <c r="CB750" s="1"/>
      <c r="CC750" s="1"/>
      <c r="CD750" s="1"/>
      <c r="CE750" s="1"/>
      <c r="CF750" s="1"/>
      <c r="CG750" s="1"/>
      <c r="CH750" s="1"/>
      <c r="CI750" s="1"/>
      <c r="CJ750" s="1"/>
      <c r="CK750" s="1"/>
      <c r="CL750" s="1"/>
      <c r="CM750" s="1"/>
      <c r="CN750" s="1"/>
      <c r="CO750" s="1"/>
      <c r="CP750" s="1"/>
      <c r="CQ750" s="1"/>
      <c r="CR750" s="1"/>
      <c r="CS750" s="1"/>
      <c r="CT750" s="1"/>
      <c r="CU750" s="1"/>
      <c r="CV750" s="1"/>
      <c r="CW750" s="1"/>
      <c r="CX750" s="1"/>
      <c r="CY750" s="1"/>
      <c r="CZ750" s="1"/>
      <c r="DA750" s="1"/>
      <c r="DB750" s="1"/>
      <c r="DC750" s="1"/>
      <c r="DD750" s="1"/>
      <c r="DE750" s="1"/>
      <c r="DF750" s="1"/>
      <c r="DG750" s="1"/>
    </row>
    <row r="751" spans="1:111" s="34" customFormat="1" x14ac:dyDescent="0.25">
      <c r="A751" s="9"/>
      <c r="B751" s="40" t="s">
        <v>17</v>
      </c>
      <c r="C751" s="11" t="s">
        <v>18</v>
      </c>
      <c r="D751" s="92">
        <v>137</v>
      </c>
      <c r="E751" s="32"/>
      <c r="F751" s="187"/>
      <c r="G751" s="36"/>
      <c r="H751" s="33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/>
      <c r="BB751" s="1"/>
      <c r="BC751" s="1"/>
      <c r="BD751" s="1"/>
      <c r="BE751" s="1"/>
      <c r="BF751" s="1"/>
      <c r="BG751" s="1"/>
      <c r="BH751" s="1"/>
      <c r="BI751" s="1"/>
      <c r="BJ751" s="1"/>
      <c r="BK751" s="1"/>
      <c r="BL751" s="1"/>
      <c r="BM751" s="1"/>
      <c r="BN751" s="1"/>
      <c r="BO751" s="1"/>
      <c r="BP751" s="1"/>
      <c r="BQ751" s="1"/>
      <c r="BR751" s="1"/>
      <c r="BS751" s="1"/>
      <c r="BT751" s="1"/>
      <c r="BU751" s="1"/>
      <c r="BV751" s="1"/>
      <c r="BW751" s="1"/>
      <c r="BX751" s="1"/>
      <c r="BY751" s="1"/>
      <c r="BZ751" s="1"/>
      <c r="CA751" s="1"/>
      <c r="CB751" s="1"/>
      <c r="CC751" s="1"/>
      <c r="CD751" s="1"/>
      <c r="CE751" s="1"/>
      <c r="CF751" s="1"/>
      <c r="CG751" s="1"/>
      <c r="CH751" s="1"/>
      <c r="CI751" s="1"/>
      <c r="CJ751" s="1"/>
      <c r="CK751" s="1"/>
      <c r="CL751" s="1"/>
      <c r="CM751" s="1"/>
      <c r="CN751" s="1"/>
      <c r="CO751" s="1"/>
      <c r="CP751" s="1"/>
      <c r="CQ751" s="1"/>
      <c r="CR751" s="1"/>
      <c r="CS751" s="1"/>
      <c r="CT751" s="1"/>
      <c r="CU751" s="1"/>
      <c r="CV751" s="1"/>
      <c r="CW751" s="1"/>
      <c r="CX751" s="1"/>
      <c r="CY751" s="1"/>
      <c r="CZ751" s="1"/>
      <c r="DA751" s="1"/>
      <c r="DB751" s="1"/>
      <c r="DC751" s="1"/>
      <c r="DD751" s="1"/>
      <c r="DE751" s="1"/>
      <c r="DF751" s="1"/>
      <c r="DG751" s="1"/>
    </row>
    <row r="752" spans="1:111" s="34" customFormat="1" x14ac:dyDescent="0.25">
      <c r="A752" s="9">
        <f>+A750+1</f>
        <v>990</v>
      </c>
      <c r="B752" s="25" t="s">
        <v>263</v>
      </c>
      <c r="C752" s="94"/>
      <c r="D752" s="92">
        <v>0</v>
      </c>
      <c r="E752" s="32"/>
      <c r="F752" s="187"/>
      <c r="G752" s="36"/>
      <c r="H752" s="33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/>
      <c r="BB752" s="1"/>
      <c r="BC752" s="1"/>
      <c r="BD752" s="1"/>
      <c r="BE752" s="1"/>
      <c r="BF752" s="1"/>
      <c r="BG752" s="1"/>
      <c r="BH752" s="1"/>
      <c r="BI752" s="1"/>
      <c r="BJ752" s="1"/>
      <c r="BK752" s="1"/>
      <c r="BL752" s="1"/>
      <c r="BM752" s="1"/>
      <c r="BN752" s="1"/>
      <c r="BO752" s="1"/>
      <c r="BP752" s="1"/>
      <c r="BQ752" s="1"/>
      <c r="BR752" s="1"/>
      <c r="BS752" s="1"/>
      <c r="BT752" s="1"/>
      <c r="BU752" s="1"/>
      <c r="BV752" s="1"/>
      <c r="BW752" s="1"/>
      <c r="BX752" s="1"/>
      <c r="BY752" s="1"/>
      <c r="BZ752" s="1"/>
      <c r="CA752" s="1"/>
      <c r="CB752" s="1"/>
      <c r="CC752" s="1"/>
      <c r="CD752" s="1"/>
      <c r="CE752" s="1"/>
      <c r="CF752" s="1"/>
      <c r="CG752" s="1"/>
      <c r="CH752" s="1"/>
      <c r="CI752" s="1"/>
      <c r="CJ752" s="1"/>
      <c r="CK752" s="1"/>
      <c r="CL752" s="1"/>
      <c r="CM752" s="1"/>
      <c r="CN752" s="1"/>
      <c r="CO752" s="1"/>
      <c r="CP752" s="1"/>
      <c r="CQ752" s="1"/>
      <c r="CR752" s="1"/>
      <c r="CS752" s="1"/>
      <c r="CT752" s="1"/>
      <c r="CU752" s="1"/>
      <c r="CV752" s="1"/>
      <c r="CW752" s="1"/>
      <c r="CX752" s="1"/>
      <c r="CY752" s="1"/>
      <c r="CZ752" s="1"/>
      <c r="DA752" s="1"/>
      <c r="DB752" s="1"/>
      <c r="DC752" s="1"/>
      <c r="DD752" s="1"/>
      <c r="DE752" s="1"/>
      <c r="DF752" s="1"/>
      <c r="DG752" s="1"/>
    </row>
    <row r="753" spans="1:111" s="34" customFormat="1" x14ac:dyDescent="0.25">
      <c r="A753" s="9"/>
      <c r="B753" s="40" t="s">
        <v>17</v>
      </c>
      <c r="C753" s="11" t="s">
        <v>18</v>
      </c>
      <c r="D753" s="92">
        <v>3</v>
      </c>
      <c r="E753" s="32"/>
      <c r="F753" s="187"/>
      <c r="G753" s="36"/>
      <c r="H753" s="33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/>
      <c r="BB753" s="1"/>
      <c r="BC753" s="1"/>
      <c r="BD753" s="1"/>
      <c r="BE753" s="1"/>
      <c r="BF753" s="1"/>
      <c r="BG753" s="1"/>
      <c r="BH753" s="1"/>
      <c r="BI753" s="1"/>
      <c r="BJ753" s="1"/>
      <c r="BK753" s="1"/>
      <c r="BL753" s="1"/>
      <c r="BM753" s="1"/>
      <c r="BN753" s="1"/>
      <c r="BO753" s="1"/>
      <c r="BP753" s="1"/>
      <c r="BQ753" s="1"/>
      <c r="BR753" s="1"/>
      <c r="BS753" s="1"/>
      <c r="BT753" s="1"/>
      <c r="BU753" s="1"/>
      <c r="BV753" s="1"/>
      <c r="BW753" s="1"/>
      <c r="BX753" s="1"/>
      <c r="BY753" s="1"/>
      <c r="BZ753" s="1"/>
      <c r="CA753" s="1"/>
      <c r="CB753" s="1"/>
      <c r="CC753" s="1"/>
      <c r="CD753" s="1"/>
      <c r="CE753" s="1"/>
      <c r="CF753" s="1"/>
      <c r="CG753" s="1"/>
      <c r="CH753" s="1"/>
      <c r="CI753" s="1"/>
      <c r="CJ753" s="1"/>
      <c r="CK753" s="1"/>
      <c r="CL753" s="1"/>
      <c r="CM753" s="1"/>
      <c r="CN753" s="1"/>
      <c r="CO753" s="1"/>
      <c r="CP753" s="1"/>
      <c r="CQ753" s="1"/>
      <c r="CR753" s="1"/>
      <c r="CS753" s="1"/>
      <c r="CT753" s="1"/>
      <c r="CU753" s="1"/>
      <c r="CV753" s="1"/>
      <c r="CW753" s="1"/>
      <c r="CX753" s="1"/>
      <c r="CY753" s="1"/>
      <c r="CZ753" s="1"/>
      <c r="DA753" s="1"/>
      <c r="DB753" s="1"/>
      <c r="DC753" s="1"/>
      <c r="DD753" s="1"/>
      <c r="DE753" s="1"/>
      <c r="DF753" s="1"/>
      <c r="DG753" s="1"/>
    </row>
    <row r="754" spans="1:111" s="34" customFormat="1" x14ac:dyDescent="0.25">
      <c r="A754" s="9">
        <f>+A752+1</f>
        <v>991</v>
      </c>
      <c r="B754" s="25" t="s">
        <v>264</v>
      </c>
      <c r="C754" s="94"/>
      <c r="D754" s="92">
        <v>0</v>
      </c>
      <c r="E754" s="32"/>
      <c r="F754" s="187"/>
      <c r="G754" s="36"/>
      <c r="H754" s="33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/>
      <c r="BB754" s="1"/>
      <c r="BC754" s="1"/>
      <c r="BD754" s="1"/>
      <c r="BE754" s="1"/>
      <c r="BF754" s="1"/>
      <c r="BG754" s="1"/>
      <c r="BH754" s="1"/>
      <c r="BI754" s="1"/>
      <c r="BJ754" s="1"/>
      <c r="BK754" s="1"/>
      <c r="BL754" s="1"/>
      <c r="BM754" s="1"/>
      <c r="BN754" s="1"/>
      <c r="BO754" s="1"/>
      <c r="BP754" s="1"/>
      <c r="BQ754" s="1"/>
      <c r="BR754" s="1"/>
      <c r="BS754" s="1"/>
      <c r="BT754" s="1"/>
      <c r="BU754" s="1"/>
      <c r="BV754" s="1"/>
      <c r="BW754" s="1"/>
      <c r="BX754" s="1"/>
      <c r="BY754" s="1"/>
      <c r="BZ754" s="1"/>
      <c r="CA754" s="1"/>
      <c r="CB754" s="1"/>
      <c r="CC754" s="1"/>
      <c r="CD754" s="1"/>
      <c r="CE754" s="1"/>
      <c r="CF754" s="1"/>
      <c r="CG754" s="1"/>
      <c r="CH754" s="1"/>
      <c r="CI754" s="1"/>
      <c r="CJ754" s="1"/>
      <c r="CK754" s="1"/>
      <c r="CL754" s="1"/>
      <c r="CM754" s="1"/>
      <c r="CN754" s="1"/>
      <c r="CO754" s="1"/>
      <c r="CP754" s="1"/>
      <c r="CQ754" s="1"/>
      <c r="CR754" s="1"/>
      <c r="CS754" s="1"/>
      <c r="CT754" s="1"/>
      <c r="CU754" s="1"/>
      <c r="CV754" s="1"/>
      <c r="CW754" s="1"/>
      <c r="CX754" s="1"/>
      <c r="CY754" s="1"/>
      <c r="CZ754" s="1"/>
      <c r="DA754" s="1"/>
      <c r="DB754" s="1"/>
      <c r="DC754" s="1"/>
      <c r="DD754" s="1"/>
      <c r="DE754" s="1"/>
      <c r="DF754" s="1"/>
      <c r="DG754" s="1"/>
    </row>
    <row r="755" spans="1:111" s="34" customFormat="1" x14ac:dyDescent="0.25">
      <c r="A755" s="9"/>
      <c r="B755" s="40" t="s">
        <v>17</v>
      </c>
      <c r="C755" s="11" t="s">
        <v>18</v>
      </c>
      <c r="D755" s="92">
        <v>3</v>
      </c>
      <c r="E755" s="32"/>
      <c r="F755" s="187"/>
      <c r="G755" s="36"/>
      <c r="H755" s="33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/>
      <c r="BB755" s="1"/>
      <c r="BC755" s="1"/>
      <c r="BD755" s="1"/>
      <c r="BE755" s="1"/>
      <c r="BF755" s="1"/>
      <c r="BG755" s="1"/>
      <c r="BH755" s="1"/>
      <c r="BI755" s="1"/>
      <c r="BJ755" s="1"/>
      <c r="BK755" s="1"/>
      <c r="BL755" s="1"/>
      <c r="BM755" s="1"/>
      <c r="BN755" s="1"/>
      <c r="BO755" s="1"/>
      <c r="BP755" s="1"/>
      <c r="BQ755" s="1"/>
      <c r="BR755" s="1"/>
      <c r="BS755" s="1"/>
      <c r="BT755" s="1"/>
      <c r="BU755" s="1"/>
      <c r="BV755" s="1"/>
      <c r="BW755" s="1"/>
      <c r="BX755" s="1"/>
      <c r="BY755" s="1"/>
      <c r="BZ755" s="1"/>
      <c r="CA755" s="1"/>
      <c r="CB755" s="1"/>
      <c r="CC755" s="1"/>
      <c r="CD755" s="1"/>
      <c r="CE755" s="1"/>
      <c r="CF755" s="1"/>
      <c r="CG755" s="1"/>
      <c r="CH755" s="1"/>
      <c r="CI755" s="1"/>
      <c r="CJ755" s="1"/>
      <c r="CK755" s="1"/>
      <c r="CL755" s="1"/>
      <c r="CM755" s="1"/>
      <c r="CN755" s="1"/>
      <c r="CO755" s="1"/>
      <c r="CP755" s="1"/>
      <c r="CQ755" s="1"/>
      <c r="CR755" s="1"/>
      <c r="CS755" s="1"/>
      <c r="CT755" s="1"/>
      <c r="CU755" s="1"/>
      <c r="CV755" s="1"/>
      <c r="CW755" s="1"/>
      <c r="CX755" s="1"/>
      <c r="CY755" s="1"/>
      <c r="CZ755" s="1"/>
      <c r="DA755" s="1"/>
      <c r="DB755" s="1"/>
      <c r="DC755" s="1"/>
      <c r="DD755" s="1"/>
      <c r="DE755" s="1"/>
      <c r="DF755" s="1"/>
      <c r="DG755" s="1"/>
    </row>
    <row r="756" spans="1:111" s="34" customFormat="1" x14ac:dyDescent="0.25">
      <c r="A756" s="9">
        <f>+A754+1</f>
        <v>992</v>
      </c>
      <c r="B756" s="25" t="s">
        <v>265</v>
      </c>
      <c r="C756" s="94"/>
      <c r="D756" s="92">
        <v>0</v>
      </c>
      <c r="E756" s="32"/>
      <c r="F756" s="187"/>
      <c r="G756" s="36"/>
      <c r="H756" s="33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/>
      <c r="BB756" s="1"/>
      <c r="BC756" s="1"/>
      <c r="BD756" s="1"/>
      <c r="BE756" s="1"/>
      <c r="BF756" s="1"/>
      <c r="BG756" s="1"/>
      <c r="BH756" s="1"/>
      <c r="BI756" s="1"/>
      <c r="BJ756" s="1"/>
      <c r="BK756" s="1"/>
      <c r="BL756" s="1"/>
      <c r="BM756" s="1"/>
      <c r="BN756" s="1"/>
      <c r="BO756" s="1"/>
      <c r="BP756" s="1"/>
      <c r="BQ756" s="1"/>
      <c r="BR756" s="1"/>
      <c r="BS756" s="1"/>
      <c r="BT756" s="1"/>
      <c r="BU756" s="1"/>
      <c r="BV756" s="1"/>
      <c r="BW756" s="1"/>
      <c r="BX756" s="1"/>
      <c r="BY756" s="1"/>
      <c r="BZ756" s="1"/>
      <c r="CA756" s="1"/>
      <c r="CB756" s="1"/>
      <c r="CC756" s="1"/>
      <c r="CD756" s="1"/>
      <c r="CE756" s="1"/>
      <c r="CF756" s="1"/>
      <c r="CG756" s="1"/>
      <c r="CH756" s="1"/>
      <c r="CI756" s="1"/>
      <c r="CJ756" s="1"/>
      <c r="CK756" s="1"/>
      <c r="CL756" s="1"/>
      <c r="CM756" s="1"/>
      <c r="CN756" s="1"/>
      <c r="CO756" s="1"/>
      <c r="CP756" s="1"/>
      <c r="CQ756" s="1"/>
      <c r="CR756" s="1"/>
      <c r="CS756" s="1"/>
      <c r="CT756" s="1"/>
      <c r="CU756" s="1"/>
      <c r="CV756" s="1"/>
      <c r="CW756" s="1"/>
      <c r="CX756" s="1"/>
      <c r="CY756" s="1"/>
      <c r="CZ756" s="1"/>
      <c r="DA756" s="1"/>
      <c r="DB756" s="1"/>
      <c r="DC756" s="1"/>
      <c r="DD756" s="1"/>
      <c r="DE756" s="1"/>
      <c r="DF756" s="1"/>
      <c r="DG756" s="1"/>
    </row>
    <row r="757" spans="1:111" s="34" customFormat="1" x14ac:dyDescent="0.25">
      <c r="A757" s="9"/>
      <c r="B757" s="40" t="s">
        <v>17</v>
      </c>
      <c r="C757" s="11" t="s">
        <v>18</v>
      </c>
      <c r="D757" s="92">
        <v>7</v>
      </c>
      <c r="E757" s="32"/>
      <c r="F757" s="187"/>
      <c r="G757" s="36"/>
      <c r="H757" s="33"/>
      <c r="I757" s="97"/>
      <c r="J757" s="97"/>
      <c r="K757" s="97"/>
      <c r="L757" s="97"/>
      <c r="M757" s="97"/>
      <c r="N757" s="97"/>
      <c r="O757" s="97"/>
      <c r="P757" s="97"/>
      <c r="Q757" s="97"/>
      <c r="R757" s="97"/>
      <c r="S757" s="97"/>
      <c r="T757" s="97"/>
      <c r="U757" s="97"/>
      <c r="V757" s="97"/>
      <c r="W757" s="97"/>
      <c r="X757" s="97"/>
      <c r="Y757" s="97"/>
      <c r="Z757" s="97"/>
      <c r="AA757" s="97"/>
      <c r="AB757" s="97"/>
      <c r="AC757" s="97"/>
      <c r="AD757" s="97"/>
      <c r="AE757" s="97"/>
      <c r="AF757" s="97"/>
      <c r="AG757" s="97"/>
      <c r="AH757" s="97"/>
      <c r="AI757" s="97"/>
      <c r="AJ757" s="97"/>
      <c r="AK757" s="97"/>
      <c r="AL757" s="97"/>
      <c r="AM757" s="97"/>
      <c r="AN757" s="97"/>
      <c r="AO757" s="97"/>
      <c r="AP757" s="97"/>
      <c r="AQ757" s="97"/>
      <c r="AR757" s="97"/>
      <c r="AS757" s="97"/>
      <c r="AT757" s="97"/>
      <c r="AU757" s="97"/>
      <c r="AV757" s="97"/>
      <c r="AW757" s="97"/>
      <c r="AX757" s="97"/>
      <c r="AY757" s="97"/>
      <c r="AZ757" s="97"/>
      <c r="BA757" s="97"/>
      <c r="BB757" s="97"/>
      <c r="BC757" s="97"/>
      <c r="BD757" s="97"/>
      <c r="BE757" s="97"/>
      <c r="BF757" s="97"/>
      <c r="BG757" s="97"/>
      <c r="BH757" s="97"/>
      <c r="BI757" s="97"/>
      <c r="BJ757" s="97"/>
      <c r="BK757" s="97"/>
      <c r="BL757" s="97"/>
      <c r="BM757" s="97"/>
      <c r="BN757" s="97"/>
      <c r="BO757" s="97"/>
      <c r="BP757" s="97"/>
      <c r="BQ757" s="97"/>
      <c r="BR757" s="97"/>
      <c r="BS757" s="97"/>
      <c r="BT757" s="97"/>
      <c r="BU757" s="97"/>
      <c r="BV757" s="97"/>
      <c r="BW757" s="97"/>
      <c r="BX757" s="97"/>
      <c r="BY757" s="97"/>
      <c r="BZ757" s="97"/>
      <c r="CA757" s="97"/>
      <c r="CB757" s="97"/>
      <c r="CC757" s="97"/>
      <c r="CD757" s="97"/>
      <c r="CE757" s="97"/>
      <c r="CF757" s="97"/>
      <c r="CG757" s="97"/>
      <c r="CH757" s="97"/>
      <c r="CI757" s="97"/>
      <c r="CJ757" s="97"/>
      <c r="CK757" s="97"/>
      <c r="CL757" s="97"/>
      <c r="CM757" s="97"/>
      <c r="CN757" s="97"/>
      <c r="CO757" s="97"/>
      <c r="CP757" s="97"/>
      <c r="CQ757" s="97"/>
      <c r="CR757" s="97"/>
      <c r="CS757" s="97"/>
      <c r="CT757" s="97"/>
      <c r="CU757" s="97"/>
      <c r="CV757" s="97"/>
      <c r="CW757" s="97"/>
      <c r="CX757" s="97"/>
      <c r="CY757" s="97"/>
      <c r="CZ757" s="97"/>
      <c r="DA757" s="97"/>
      <c r="DB757" s="97"/>
      <c r="DC757" s="97"/>
      <c r="DD757" s="97"/>
      <c r="DE757" s="97"/>
      <c r="DF757" s="97"/>
      <c r="DG757" s="97"/>
    </row>
    <row r="758" spans="1:111" s="34" customFormat="1" x14ac:dyDescent="0.25">
      <c r="A758" s="9"/>
      <c r="B758" s="41" t="s">
        <v>629</v>
      </c>
      <c r="C758" s="94"/>
      <c r="D758" s="92">
        <v>0</v>
      </c>
      <c r="E758" s="32"/>
      <c r="F758" s="187"/>
      <c r="G758" s="36"/>
      <c r="H758" s="33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  <c r="BA758" s="1"/>
      <c r="BB758" s="1"/>
      <c r="BC758" s="1"/>
      <c r="BD758" s="1"/>
      <c r="BE758" s="1"/>
      <c r="BF758" s="1"/>
      <c r="BG758" s="1"/>
      <c r="BH758" s="1"/>
      <c r="BI758" s="1"/>
      <c r="BJ758" s="1"/>
      <c r="BK758" s="1"/>
      <c r="BL758" s="1"/>
      <c r="BM758" s="1"/>
      <c r="BN758" s="1"/>
      <c r="BO758" s="1"/>
      <c r="BP758" s="1"/>
      <c r="BQ758" s="1"/>
      <c r="BR758" s="1"/>
      <c r="BS758" s="1"/>
      <c r="BT758" s="1"/>
      <c r="BU758" s="1"/>
      <c r="BV758" s="1"/>
      <c r="BW758" s="1"/>
      <c r="BX758" s="1"/>
      <c r="BY758" s="1"/>
      <c r="BZ758" s="1"/>
      <c r="CA758" s="1"/>
      <c r="CB758" s="1"/>
      <c r="CC758" s="1"/>
      <c r="CD758" s="1"/>
      <c r="CE758" s="1"/>
      <c r="CF758" s="1"/>
      <c r="CG758" s="1"/>
      <c r="CH758" s="1"/>
      <c r="CI758" s="1"/>
      <c r="CJ758" s="1"/>
      <c r="CK758" s="1"/>
      <c r="CL758" s="1"/>
      <c r="CM758" s="1"/>
      <c r="CN758" s="1"/>
      <c r="CO758" s="1"/>
      <c r="CP758" s="1"/>
      <c r="CQ758" s="1"/>
      <c r="CR758" s="1"/>
      <c r="CS758" s="1"/>
      <c r="CT758" s="1"/>
      <c r="CU758" s="1"/>
      <c r="CV758" s="1"/>
      <c r="CW758" s="1"/>
      <c r="CX758" s="1"/>
      <c r="CY758" s="1"/>
      <c r="CZ758" s="1"/>
      <c r="DA758" s="1"/>
      <c r="DB758" s="1"/>
      <c r="DC758" s="1"/>
      <c r="DD758" s="1"/>
      <c r="DE758" s="1"/>
      <c r="DF758" s="1"/>
      <c r="DG758" s="1"/>
    </row>
    <row r="759" spans="1:111" s="34" customFormat="1" x14ac:dyDescent="0.25">
      <c r="A759" s="9">
        <f>+A756+1</f>
        <v>993</v>
      </c>
      <c r="B759" s="39" t="s">
        <v>266</v>
      </c>
      <c r="C759" s="94"/>
      <c r="D759" s="92">
        <v>0</v>
      </c>
      <c r="E759" s="32"/>
      <c r="F759" s="187"/>
      <c r="G759" s="36"/>
      <c r="H759" s="33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/>
      <c r="BB759" s="1"/>
      <c r="BC759" s="1"/>
      <c r="BD759" s="1"/>
      <c r="BE759" s="1"/>
      <c r="BF759" s="1"/>
      <c r="BG759" s="1"/>
      <c r="BH759" s="1"/>
      <c r="BI759" s="1"/>
      <c r="BJ759" s="1"/>
      <c r="BK759" s="1"/>
      <c r="BL759" s="1"/>
      <c r="BM759" s="1"/>
      <c r="BN759" s="1"/>
      <c r="BO759" s="1"/>
      <c r="BP759" s="1"/>
      <c r="BQ759" s="1"/>
      <c r="BR759" s="1"/>
      <c r="BS759" s="1"/>
      <c r="BT759" s="1"/>
      <c r="BU759" s="1"/>
      <c r="BV759" s="1"/>
      <c r="BW759" s="1"/>
      <c r="BX759" s="1"/>
      <c r="BY759" s="1"/>
      <c r="BZ759" s="1"/>
      <c r="CA759" s="1"/>
      <c r="CB759" s="1"/>
      <c r="CC759" s="1"/>
      <c r="CD759" s="1"/>
      <c r="CE759" s="1"/>
      <c r="CF759" s="1"/>
      <c r="CG759" s="1"/>
      <c r="CH759" s="1"/>
      <c r="CI759" s="1"/>
      <c r="CJ759" s="1"/>
      <c r="CK759" s="1"/>
      <c r="CL759" s="1"/>
      <c r="CM759" s="1"/>
      <c r="CN759" s="1"/>
      <c r="CO759" s="1"/>
      <c r="CP759" s="1"/>
      <c r="CQ759" s="1"/>
      <c r="CR759" s="1"/>
      <c r="CS759" s="1"/>
      <c r="CT759" s="1"/>
      <c r="CU759" s="1"/>
      <c r="CV759" s="1"/>
      <c r="CW759" s="1"/>
      <c r="CX759" s="1"/>
      <c r="CY759" s="1"/>
      <c r="CZ759" s="1"/>
      <c r="DA759" s="1"/>
      <c r="DB759" s="1"/>
      <c r="DC759" s="1"/>
      <c r="DD759" s="1"/>
      <c r="DE759" s="1"/>
      <c r="DF759" s="1"/>
      <c r="DG759" s="1"/>
    </row>
    <row r="760" spans="1:111" s="34" customFormat="1" x14ac:dyDescent="0.25">
      <c r="A760" s="9"/>
      <c r="B760" s="40" t="s">
        <v>17</v>
      </c>
      <c r="C760" s="11" t="s">
        <v>18</v>
      </c>
      <c r="D760" s="92">
        <v>15</v>
      </c>
      <c r="E760" s="32"/>
      <c r="F760" s="187"/>
      <c r="G760" s="36"/>
      <c r="H760" s="33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/>
      <c r="BB760" s="1"/>
      <c r="BC760" s="1"/>
      <c r="BD760" s="1"/>
      <c r="BE760" s="1"/>
      <c r="BF760" s="1"/>
      <c r="BG760" s="1"/>
      <c r="BH760" s="1"/>
      <c r="BI760" s="1"/>
      <c r="BJ760" s="1"/>
      <c r="BK760" s="1"/>
      <c r="BL760" s="1"/>
      <c r="BM760" s="1"/>
      <c r="BN760" s="1"/>
      <c r="BO760" s="1"/>
      <c r="BP760" s="1"/>
      <c r="BQ760" s="1"/>
      <c r="BR760" s="1"/>
      <c r="BS760" s="1"/>
      <c r="BT760" s="1"/>
      <c r="BU760" s="1"/>
      <c r="BV760" s="1"/>
      <c r="BW760" s="1"/>
      <c r="BX760" s="1"/>
      <c r="BY760" s="1"/>
      <c r="BZ760" s="1"/>
      <c r="CA760" s="1"/>
      <c r="CB760" s="1"/>
      <c r="CC760" s="1"/>
      <c r="CD760" s="1"/>
      <c r="CE760" s="1"/>
      <c r="CF760" s="1"/>
      <c r="CG760" s="1"/>
      <c r="CH760" s="1"/>
      <c r="CI760" s="1"/>
      <c r="CJ760" s="1"/>
      <c r="CK760" s="1"/>
      <c r="CL760" s="1"/>
      <c r="CM760" s="1"/>
      <c r="CN760" s="1"/>
      <c r="CO760" s="1"/>
      <c r="CP760" s="1"/>
      <c r="CQ760" s="1"/>
      <c r="CR760" s="1"/>
      <c r="CS760" s="1"/>
      <c r="CT760" s="1"/>
      <c r="CU760" s="1"/>
      <c r="CV760" s="1"/>
      <c r="CW760" s="1"/>
      <c r="CX760" s="1"/>
      <c r="CY760" s="1"/>
      <c r="CZ760" s="1"/>
      <c r="DA760" s="1"/>
      <c r="DB760" s="1"/>
      <c r="DC760" s="1"/>
      <c r="DD760" s="1"/>
      <c r="DE760" s="1"/>
      <c r="DF760" s="1"/>
      <c r="DG760" s="1"/>
    </row>
    <row r="761" spans="1:111" s="34" customFormat="1" x14ac:dyDescent="0.25">
      <c r="A761" s="9">
        <f>+A759+1</f>
        <v>994</v>
      </c>
      <c r="B761" s="40" t="s">
        <v>765</v>
      </c>
      <c r="C761" s="11"/>
      <c r="D761" s="92"/>
      <c r="E761" s="32"/>
      <c r="F761" s="187"/>
      <c r="G761" s="36"/>
      <c r="H761" s="33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/>
      <c r="BB761" s="1"/>
      <c r="BC761" s="1"/>
      <c r="BD761" s="1"/>
      <c r="BE761" s="1"/>
      <c r="BF761" s="1"/>
      <c r="BG761" s="1"/>
      <c r="BH761" s="1"/>
      <c r="BI761" s="1"/>
      <c r="BJ761" s="1"/>
      <c r="BK761" s="1"/>
      <c r="BL761" s="1"/>
      <c r="BM761" s="1"/>
      <c r="BN761" s="1"/>
      <c r="BO761" s="1"/>
      <c r="BP761" s="1"/>
      <c r="BQ761" s="1"/>
      <c r="BR761" s="1"/>
      <c r="BS761" s="1"/>
      <c r="BT761" s="1"/>
      <c r="BU761" s="1"/>
      <c r="BV761" s="1"/>
      <c r="BW761" s="1"/>
      <c r="BX761" s="1"/>
      <c r="BY761" s="1"/>
      <c r="BZ761" s="1"/>
      <c r="CA761" s="1"/>
      <c r="CB761" s="1"/>
      <c r="CC761" s="1"/>
      <c r="CD761" s="1"/>
      <c r="CE761" s="1"/>
      <c r="CF761" s="1"/>
      <c r="CG761" s="1"/>
      <c r="CH761" s="1"/>
      <c r="CI761" s="1"/>
      <c r="CJ761" s="1"/>
      <c r="CK761" s="1"/>
      <c r="CL761" s="1"/>
      <c r="CM761" s="1"/>
      <c r="CN761" s="1"/>
      <c r="CO761" s="1"/>
      <c r="CP761" s="1"/>
      <c r="CQ761" s="1"/>
      <c r="CR761" s="1"/>
      <c r="CS761" s="1"/>
      <c r="CT761" s="1"/>
      <c r="CU761" s="1"/>
      <c r="CV761" s="1"/>
      <c r="CW761" s="1"/>
      <c r="CX761" s="1"/>
      <c r="CY761" s="1"/>
      <c r="CZ761" s="1"/>
      <c r="DA761" s="1"/>
      <c r="DB761" s="1"/>
      <c r="DC761" s="1"/>
      <c r="DD761" s="1"/>
      <c r="DE761" s="1"/>
      <c r="DF761" s="1"/>
      <c r="DG761" s="1"/>
    </row>
    <row r="762" spans="1:111" s="34" customFormat="1" ht="17.25" thickBot="1" x14ac:dyDescent="0.3">
      <c r="A762" s="9"/>
      <c r="B762" s="40" t="s">
        <v>17</v>
      </c>
      <c r="C762" s="11" t="s">
        <v>18</v>
      </c>
      <c r="D762" s="92">
        <v>40</v>
      </c>
      <c r="E762" s="32"/>
      <c r="F762" s="187"/>
      <c r="G762" s="36"/>
      <c r="H762" s="33"/>
      <c r="I762" s="98"/>
      <c r="J762" s="98"/>
      <c r="K762" s="98"/>
      <c r="L762" s="98"/>
      <c r="M762" s="98"/>
      <c r="N762" s="98"/>
      <c r="O762" s="98"/>
      <c r="P762" s="98"/>
      <c r="Q762" s="98"/>
      <c r="R762" s="98"/>
      <c r="S762" s="98"/>
      <c r="T762" s="98"/>
      <c r="U762" s="98"/>
      <c r="V762" s="98"/>
      <c r="W762" s="98"/>
      <c r="X762" s="98"/>
      <c r="Y762" s="98"/>
      <c r="Z762" s="98"/>
      <c r="AA762" s="98"/>
      <c r="AB762" s="98"/>
      <c r="AC762" s="98"/>
      <c r="AD762" s="98"/>
      <c r="AE762" s="98"/>
      <c r="AF762" s="98"/>
      <c r="AG762" s="98"/>
      <c r="AH762" s="98"/>
      <c r="AI762" s="98"/>
      <c r="AJ762" s="98"/>
      <c r="AK762" s="98"/>
      <c r="AL762" s="98"/>
      <c r="AM762" s="98"/>
      <c r="AN762" s="98"/>
      <c r="AO762" s="98"/>
      <c r="AP762" s="98"/>
      <c r="AQ762" s="98"/>
      <c r="AR762" s="98"/>
      <c r="AS762" s="98"/>
      <c r="AT762" s="98"/>
      <c r="AU762" s="98"/>
      <c r="AV762" s="98"/>
      <c r="AW762" s="98"/>
      <c r="AX762" s="98"/>
      <c r="AY762" s="98"/>
      <c r="AZ762" s="98"/>
      <c r="BA762" s="98"/>
      <c r="BB762" s="98"/>
      <c r="BC762" s="98"/>
      <c r="BD762" s="98"/>
      <c r="BE762" s="98"/>
      <c r="BF762" s="98"/>
      <c r="BG762" s="98"/>
      <c r="BH762" s="98"/>
      <c r="BI762" s="98"/>
      <c r="BJ762" s="98"/>
      <c r="BK762" s="98"/>
      <c r="BL762" s="98"/>
      <c r="BM762" s="98"/>
      <c r="BN762" s="98"/>
      <c r="BO762" s="98"/>
      <c r="BP762" s="98"/>
      <c r="BQ762" s="98"/>
      <c r="BR762" s="98"/>
      <c r="BS762" s="98"/>
      <c r="BT762" s="98"/>
      <c r="BU762" s="98"/>
      <c r="BV762" s="98"/>
      <c r="BW762" s="98"/>
      <c r="BX762" s="98"/>
      <c r="BY762" s="98"/>
      <c r="BZ762" s="98"/>
      <c r="CA762" s="98"/>
      <c r="CB762" s="98"/>
      <c r="CC762" s="98"/>
      <c r="CD762" s="98"/>
      <c r="CE762" s="98"/>
      <c r="CF762" s="98"/>
      <c r="CG762" s="98"/>
      <c r="CH762" s="98"/>
      <c r="CI762" s="98"/>
      <c r="CJ762" s="98"/>
      <c r="CK762" s="98"/>
      <c r="CL762" s="98"/>
      <c r="CM762" s="98"/>
      <c r="CN762" s="98"/>
      <c r="CO762" s="98"/>
      <c r="CP762" s="98"/>
      <c r="CQ762" s="98"/>
      <c r="CR762" s="98"/>
      <c r="CS762" s="98"/>
      <c r="CT762" s="98"/>
      <c r="CU762" s="98"/>
      <c r="CV762" s="98"/>
      <c r="CW762" s="98"/>
      <c r="CX762" s="98"/>
      <c r="CY762" s="98"/>
      <c r="CZ762" s="98"/>
      <c r="DA762" s="98"/>
      <c r="DB762" s="98"/>
      <c r="DC762" s="98"/>
      <c r="DD762" s="98"/>
      <c r="DE762" s="98"/>
      <c r="DF762" s="98"/>
      <c r="DG762" s="98"/>
    </row>
    <row r="763" spans="1:111" s="34" customFormat="1" ht="17.25" thickBot="1" x14ac:dyDescent="0.3">
      <c r="A763" s="202" t="s">
        <v>859</v>
      </c>
      <c r="B763" s="203"/>
      <c r="C763" s="203"/>
      <c r="D763" s="203"/>
      <c r="E763" s="54"/>
      <c r="F763" s="179"/>
      <c r="G763" s="36"/>
      <c r="H763" s="33"/>
    </row>
    <row r="764" spans="1:111" s="34" customFormat="1" x14ac:dyDescent="0.25">
      <c r="A764" s="162"/>
      <c r="B764" s="99"/>
      <c r="C764" s="100"/>
      <c r="D764" s="101"/>
      <c r="E764" s="102"/>
      <c r="F764" s="188"/>
      <c r="G764" s="36"/>
      <c r="H764" s="33"/>
      <c r="I764" s="98"/>
      <c r="J764" s="98"/>
      <c r="K764" s="98"/>
      <c r="L764" s="98"/>
      <c r="M764" s="98"/>
      <c r="N764" s="98"/>
      <c r="O764" s="98"/>
      <c r="P764" s="98"/>
      <c r="Q764" s="98"/>
      <c r="R764" s="98"/>
      <c r="S764" s="98"/>
      <c r="T764" s="98"/>
      <c r="U764" s="98"/>
      <c r="V764" s="98"/>
      <c r="W764" s="98"/>
      <c r="X764" s="98"/>
      <c r="Y764" s="98"/>
      <c r="Z764" s="98"/>
      <c r="AA764" s="98"/>
      <c r="AB764" s="98"/>
      <c r="AC764" s="98"/>
      <c r="AD764" s="98"/>
      <c r="AE764" s="98"/>
      <c r="AF764" s="98"/>
      <c r="AG764" s="98"/>
      <c r="AH764" s="98"/>
      <c r="AI764" s="98"/>
      <c r="AJ764" s="98"/>
      <c r="AK764" s="98"/>
      <c r="AL764" s="98"/>
      <c r="AM764" s="98"/>
      <c r="AN764" s="98"/>
      <c r="AO764" s="98"/>
      <c r="AP764" s="98"/>
      <c r="AQ764" s="98"/>
      <c r="AR764" s="98"/>
      <c r="AS764" s="98"/>
      <c r="AT764" s="98"/>
      <c r="AU764" s="98"/>
      <c r="AV764" s="98"/>
      <c r="AW764" s="98"/>
      <c r="AX764" s="98"/>
      <c r="AY764" s="98"/>
      <c r="AZ764" s="98"/>
      <c r="BA764" s="98"/>
      <c r="BB764" s="98"/>
      <c r="BC764" s="98"/>
      <c r="BD764" s="98"/>
      <c r="BE764" s="98"/>
      <c r="BF764" s="98"/>
      <c r="BG764" s="98"/>
      <c r="BH764" s="98"/>
      <c r="BI764" s="98"/>
      <c r="BJ764" s="98"/>
      <c r="BK764" s="98"/>
      <c r="BL764" s="98"/>
      <c r="BM764" s="98"/>
      <c r="BN764" s="98"/>
      <c r="BO764" s="98"/>
      <c r="BP764" s="98"/>
      <c r="BQ764" s="98"/>
      <c r="BR764" s="98"/>
      <c r="BS764" s="98"/>
      <c r="BT764" s="98"/>
      <c r="BU764" s="98"/>
      <c r="BV764" s="98"/>
      <c r="BW764" s="98"/>
      <c r="BX764" s="98"/>
      <c r="BY764" s="98"/>
      <c r="BZ764" s="98"/>
      <c r="CA764" s="98"/>
      <c r="CB764" s="98"/>
      <c r="CC764" s="98"/>
      <c r="CD764" s="98"/>
      <c r="CE764" s="98"/>
      <c r="CF764" s="98"/>
      <c r="CG764" s="98"/>
      <c r="CH764" s="98"/>
      <c r="CI764" s="98"/>
      <c r="CJ764" s="98"/>
      <c r="CK764" s="98"/>
      <c r="CL764" s="98"/>
      <c r="CM764" s="98"/>
      <c r="CN764" s="98"/>
      <c r="CO764" s="98"/>
      <c r="CP764" s="98"/>
      <c r="CQ764" s="98"/>
      <c r="CR764" s="98"/>
      <c r="CS764" s="98"/>
      <c r="CT764" s="98"/>
      <c r="CU764" s="98"/>
      <c r="CV764" s="98"/>
      <c r="CW764" s="98"/>
      <c r="CX764" s="98"/>
      <c r="CY764" s="98"/>
      <c r="CZ764" s="98"/>
      <c r="DA764" s="98"/>
      <c r="DB764" s="98"/>
      <c r="DC764" s="98"/>
      <c r="DD764" s="98"/>
      <c r="DE764" s="98"/>
      <c r="DF764" s="98"/>
      <c r="DG764" s="98"/>
    </row>
    <row r="765" spans="1:111" s="34" customFormat="1" x14ac:dyDescent="0.25">
      <c r="A765" s="163"/>
      <c r="B765" s="17" t="s">
        <v>858</v>
      </c>
      <c r="C765" s="103"/>
      <c r="D765" s="104"/>
      <c r="E765" s="102"/>
      <c r="F765" s="188"/>
      <c r="G765" s="36"/>
      <c r="H765" s="33"/>
      <c r="I765" s="105"/>
      <c r="J765" s="105"/>
      <c r="K765" s="105"/>
      <c r="L765" s="105"/>
      <c r="M765" s="105"/>
      <c r="N765" s="105"/>
      <c r="O765" s="105"/>
      <c r="P765" s="105"/>
      <c r="Q765" s="105"/>
      <c r="R765" s="105"/>
      <c r="S765" s="105"/>
      <c r="T765" s="105"/>
      <c r="U765" s="105"/>
      <c r="V765" s="105"/>
      <c r="W765" s="105"/>
      <c r="X765" s="105"/>
      <c r="Y765" s="105"/>
      <c r="Z765" s="105"/>
      <c r="AA765" s="105"/>
      <c r="AB765" s="105"/>
      <c r="AC765" s="105"/>
      <c r="AD765" s="105"/>
      <c r="AE765" s="105"/>
      <c r="AF765" s="105"/>
      <c r="AG765" s="105"/>
      <c r="AH765" s="105"/>
      <c r="AI765" s="105"/>
      <c r="AJ765" s="105"/>
      <c r="AK765" s="105"/>
      <c r="AL765" s="105"/>
      <c r="AM765" s="105"/>
      <c r="AN765" s="105"/>
      <c r="AO765" s="105"/>
      <c r="AP765" s="105"/>
      <c r="AQ765" s="105"/>
      <c r="AR765" s="105"/>
      <c r="AS765" s="105"/>
      <c r="AT765" s="105"/>
      <c r="AU765" s="105"/>
      <c r="AV765" s="105"/>
      <c r="AW765" s="105"/>
      <c r="AX765" s="105"/>
      <c r="AY765" s="105"/>
      <c r="AZ765" s="105"/>
      <c r="BA765" s="105"/>
      <c r="BB765" s="105"/>
      <c r="BC765" s="105"/>
      <c r="BD765" s="105"/>
      <c r="BE765" s="105"/>
      <c r="BF765" s="105"/>
      <c r="BG765" s="105"/>
      <c r="BH765" s="105"/>
      <c r="BI765" s="105"/>
      <c r="BJ765" s="105"/>
      <c r="BK765" s="105"/>
      <c r="BL765" s="105"/>
      <c r="BM765" s="105"/>
      <c r="BN765" s="105"/>
      <c r="BO765" s="105"/>
      <c r="BP765" s="105"/>
      <c r="BQ765" s="105"/>
      <c r="BR765" s="105"/>
      <c r="BS765" s="105"/>
      <c r="BT765" s="105"/>
      <c r="BU765" s="105"/>
      <c r="BV765" s="105"/>
      <c r="BW765" s="105"/>
      <c r="BX765" s="105"/>
      <c r="BY765" s="105"/>
      <c r="BZ765" s="105"/>
      <c r="CA765" s="105"/>
      <c r="CB765" s="105"/>
      <c r="CC765" s="105"/>
      <c r="CD765" s="105"/>
      <c r="CE765" s="105"/>
      <c r="CF765" s="105"/>
      <c r="CG765" s="105"/>
      <c r="CH765" s="105"/>
      <c r="CI765" s="105"/>
      <c r="CJ765" s="105"/>
      <c r="CK765" s="105"/>
      <c r="CL765" s="105"/>
      <c r="CM765" s="105"/>
      <c r="CN765" s="105"/>
      <c r="CO765" s="105"/>
      <c r="CP765" s="105"/>
      <c r="CQ765" s="105"/>
      <c r="CR765" s="105"/>
      <c r="CS765" s="105"/>
      <c r="CT765" s="105"/>
      <c r="CU765" s="105"/>
      <c r="CV765" s="105"/>
      <c r="CW765" s="105"/>
      <c r="CX765" s="105"/>
      <c r="CY765" s="105"/>
      <c r="CZ765" s="105"/>
      <c r="DA765" s="105"/>
      <c r="DB765" s="105"/>
      <c r="DC765" s="105"/>
      <c r="DD765" s="105"/>
      <c r="DE765" s="105"/>
      <c r="DF765" s="105"/>
      <c r="DG765" s="105"/>
    </row>
    <row r="766" spans="1:111" s="34" customFormat="1" x14ac:dyDescent="0.25">
      <c r="A766" s="164"/>
      <c r="B766" s="106" t="s">
        <v>634</v>
      </c>
      <c r="C766" s="103"/>
      <c r="D766" s="92"/>
      <c r="E766" s="102"/>
      <c r="F766" s="188"/>
      <c r="G766" s="36"/>
      <c r="H766" s="33"/>
      <c r="I766" s="105"/>
      <c r="J766" s="105"/>
      <c r="K766" s="105"/>
      <c r="L766" s="105"/>
      <c r="M766" s="105"/>
      <c r="N766" s="105"/>
      <c r="O766" s="105"/>
      <c r="P766" s="105"/>
      <c r="Q766" s="105"/>
      <c r="R766" s="105"/>
      <c r="S766" s="105"/>
      <c r="T766" s="105"/>
      <c r="U766" s="105"/>
      <c r="V766" s="105"/>
      <c r="W766" s="105"/>
      <c r="X766" s="105"/>
      <c r="Y766" s="105"/>
      <c r="Z766" s="105"/>
      <c r="AA766" s="105"/>
      <c r="AB766" s="105"/>
      <c r="AC766" s="105"/>
      <c r="AD766" s="105"/>
      <c r="AE766" s="105"/>
      <c r="AF766" s="105"/>
      <c r="AG766" s="105"/>
      <c r="AH766" s="105"/>
      <c r="AI766" s="105"/>
      <c r="AJ766" s="105"/>
      <c r="AK766" s="105"/>
      <c r="AL766" s="105"/>
      <c r="AM766" s="105"/>
      <c r="AN766" s="105"/>
      <c r="AO766" s="105"/>
      <c r="AP766" s="105"/>
      <c r="AQ766" s="105"/>
      <c r="AR766" s="105"/>
      <c r="AS766" s="105"/>
      <c r="AT766" s="105"/>
      <c r="AU766" s="105"/>
      <c r="AV766" s="105"/>
      <c r="AW766" s="105"/>
      <c r="AX766" s="105"/>
      <c r="AY766" s="105"/>
      <c r="AZ766" s="105"/>
      <c r="BA766" s="105"/>
      <c r="BB766" s="105"/>
      <c r="BC766" s="105"/>
      <c r="BD766" s="105"/>
      <c r="BE766" s="105"/>
      <c r="BF766" s="105"/>
      <c r="BG766" s="105"/>
      <c r="BH766" s="105"/>
      <c r="BI766" s="105"/>
      <c r="BJ766" s="105"/>
      <c r="BK766" s="105"/>
      <c r="BL766" s="105"/>
      <c r="BM766" s="105"/>
      <c r="BN766" s="105"/>
      <c r="BO766" s="105"/>
      <c r="BP766" s="105"/>
      <c r="BQ766" s="105"/>
      <c r="BR766" s="105"/>
      <c r="BS766" s="105"/>
      <c r="BT766" s="105"/>
      <c r="BU766" s="105"/>
      <c r="BV766" s="105"/>
      <c r="BW766" s="105"/>
      <c r="BX766" s="105"/>
      <c r="BY766" s="105"/>
      <c r="BZ766" s="105"/>
      <c r="CA766" s="105"/>
      <c r="CB766" s="105"/>
      <c r="CC766" s="105"/>
      <c r="CD766" s="105"/>
      <c r="CE766" s="105"/>
      <c r="CF766" s="105"/>
      <c r="CG766" s="105"/>
      <c r="CH766" s="105"/>
      <c r="CI766" s="105"/>
      <c r="CJ766" s="105"/>
      <c r="CK766" s="105"/>
      <c r="CL766" s="105"/>
      <c r="CM766" s="105"/>
      <c r="CN766" s="105"/>
      <c r="CO766" s="105"/>
      <c r="CP766" s="105"/>
      <c r="CQ766" s="105"/>
      <c r="CR766" s="105"/>
      <c r="CS766" s="105"/>
      <c r="CT766" s="105"/>
      <c r="CU766" s="105"/>
      <c r="CV766" s="105"/>
      <c r="CW766" s="105"/>
      <c r="CX766" s="105"/>
      <c r="CY766" s="105"/>
      <c r="CZ766" s="105"/>
      <c r="DA766" s="105"/>
      <c r="DB766" s="105"/>
      <c r="DC766" s="105"/>
      <c r="DD766" s="105"/>
      <c r="DE766" s="105"/>
      <c r="DF766" s="105"/>
      <c r="DG766" s="105"/>
    </row>
    <row r="767" spans="1:111" s="34" customFormat="1" ht="31.5" x14ac:dyDescent="0.25">
      <c r="A767" s="9">
        <f>+A761+1</f>
        <v>995</v>
      </c>
      <c r="B767" s="44" t="s">
        <v>635</v>
      </c>
      <c r="C767" s="7"/>
      <c r="D767" s="92">
        <v>0</v>
      </c>
      <c r="E767" s="32"/>
      <c r="F767" s="188"/>
      <c r="G767" s="36"/>
      <c r="H767" s="33"/>
      <c r="I767" s="95"/>
      <c r="J767" s="95"/>
      <c r="K767" s="95"/>
      <c r="L767" s="95"/>
      <c r="M767" s="95"/>
      <c r="N767" s="95"/>
      <c r="O767" s="95"/>
      <c r="P767" s="95"/>
      <c r="Q767" s="95"/>
      <c r="R767" s="95"/>
      <c r="S767" s="95"/>
      <c r="T767" s="95"/>
      <c r="U767" s="95"/>
      <c r="V767" s="95"/>
      <c r="W767" s="95"/>
      <c r="X767" s="95"/>
      <c r="Y767" s="95"/>
      <c r="Z767" s="95"/>
      <c r="AA767" s="95"/>
      <c r="AB767" s="95"/>
      <c r="AC767" s="95"/>
      <c r="AD767" s="95"/>
      <c r="AE767" s="95"/>
      <c r="AF767" s="95"/>
      <c r="AG767" s="95"/>
      <c r="AH767" s="95"/>
      <c r="AI767" s="95"/>
      <c r="AJ767" s="95"/>
      <c r="AK767" s="95"/>
      <c r="AL767" s="95"/>
      <c r="AM767" s="95"/>
      <c r="AN767" s="95"/>
      <c r="AO767" s="95"/>
      <c r="AP767" s="95"/>
      <c r="AQ767" s="95"/>
      <c r="AR767" s="95"/>
      <c r="AS767" s="95"/>
      <c r="AT767" s="95"/>
      <c r="AU767" s="95"/>
      <c r="AV767" s="95"/>
      <c r="AW767" s="95"/>
      <c r="AX767" s="95"/>
      <c r="AY767" s="95"/>
      <c r="AZ767" s="95"/>
      <c r="BA767" s="95"/>
      <c r="BB767" s="95"/>
      <c r="BC767" s="95"/>
      <c r="BD767" s="95"/>
      <c r="BE767" s="95"/>
      <c r="BF767" s="95"/>
      <c r="BG767" s="95"/>
      <c r="BH767" s="95"/>
      <c r="BI767" s="95"/>
      <c r="BJ767" s="95"/>
      <c r="BK767" s="95"/>
      <c r="BL767" s="95"/>
      <c r="BM767" s="95"/>
      <c r="BN767" s="95"/>
      <c r="BO767" s="95"/>
      <c r="BP767" s="95"/>
      <c r="BQ767" s="95"/>
      <c r="BR767" s="95"/>
      <c r="BS767" s="95"/>
      <c r="BT767" s="95"/>
      <c r="BU767" s="95"/>
      <c r="BV767" s="95"/>
      <c r="BW767" s="95"/>
      <c r="BX767" s="95"/>
      <c r="BY767" s="95"/>
      <c r="BZ767" s="95"/>
      <c r="CA767" s="95"/>
      <c r="CB767" s="95"/>
      <c r="CC767" s="95"/>
      <c r="CD767" s="95"/>
      <c r="CE767" s="95"/>
      <c r="CF767" s="95"/>
      <c r="CG767" s="95"/>
      <c r="CH767" s="95"/>
      <c r="CI767" s="95"/>
      <c r="CJ767" s="95"/>
      <c r="CK767" s="95"/>
      <c r="CL767" s="95"/>
      <c r="CM767" s="95"/>
      <c r="CN767" s="95"/>
      <c r="CO767" s="95"/>
      <c r="CP767" s="95"/>
      <c r="CQ767" s="95"/>
      <c r="CR767" s="95"/>
      <c r="CS767" s="95"/>
      <c r="CT767" s="95"/>
      <c r="CU767" s="95"/>
      <c r="CV767" s="95"/>
      <c r="CW767" s="95"/>
      <c r="CX767" s="95"/>
      <c r="CY767" s="95"/>
      <c r="CZ767" s="95"/>
      <c r="DA767" s="95"/>
      <c r="DB767" s="95"/>
      <c r="DC767" s="95"/>
      <c r="DD767" s="95"/>
      <c r="DE767" s="95"/>
      <c r="DF767" s="95"/>
      <c r="DG767" s="95"/>
    </row>
    <row r="768" spans="1:111" s="34" customFormat="1" x14ac:dyDescent="0.25">
      <c r="A768" s="9"/>
      <c r="B768" s="39" t="s">
        <v>139</v>
      </c>
      <c r="C768" s="47" t="s">
        <v>140</v>
      </c>
      <c r="D768" s="92">
        <v>1</v>
      </c>
      <c r="E768" s="32"/>
      <c r="F768" s="187"/>
      <c r="G768" s="36"/>
      <c r="H768" s="33"/>
    </row>
    <row r="769" spans="1:9" s="34" customFormat="1" ht="31.5" x14ac:dyDescent="0.25">
      <c r="A769" s="9">
        <f>+A767+1</f>
        <v>996</v>
      </c>
      <c r="B769" s="44" t="s">
        <v>636</v>
      </c>
      <c r="C769" s="7"/>
      <c r="D769" s="92">
        <v>0</v>
      </c>
      <c r="E769" s="32"/>
      <c r="F769" s="187"/>
      <c r="G769" s="36"/>
      <c r="H769" s="33"/>
    </row>
    <row r="770" spans="1:9" s="34" customFormat="1" x14ac:dyDescent="0.25">
      <c r="A770" s="9"/>
      <c r="B770" s="39" t="s">
        <v>139</v>
      </c>
      <c r="C770" s="47" t="s">
        <v>140</v>
      </c>
      <c r="D770" s="92">
        <v>2</v>
      </c>
      <c r="E770" s="32"/>
      <c r="F770" s="187"/>
      <c r="G770" s="36"/>
      <c r="H770" s="33"/>
    </row>
    <row r="771" spans="1:9" s="34" customFormat="1" ht="31.5" x14ac:dyDescent="0.25">
      <c r="A771" s="9">
        <f>+A769+1</f>
        <v>997</v>
      </c>
      <c r="B771" s="44" t="s">
        <v>637</v>
      </c>
      <c r="C771" s="7"/>
      <c r="D771" s="92">
        <v>0</v>
      </c>
      <c r="E771" s="32"/>
      <c r="F771" s="187"/>
      <c r="G771" s="36"/>
      <c r="H771" s="33"/>
    </row>
    <row r="772" spans="1:9" s="34" customFormat="1" x14ac:dyDescent="0.25">
      <c r="A772" s="9"/>
      <c r="B772" s="39" t="s">
        <v>139</v>
      </c>
      <c r="C772" s="47" t="s">
        <v>140</v>
      </c>
      <c r="D772" s="92">
        <v>2</v>
      </c>
      <c r="E772" s="32"/>
      <c r="F772" s="187"/>
      <c r="G772" s="36"/>
      <c r="H772" s="33"/>
    </row>
    <row r="773" spans="1:9" s="34" customFormat="1" ht="31.5" x14ac:dyDescent="0.25">
      <c r="A773" s="9">
        <f>+A771+1</f>
        <v>998</v>
      </c>
      <c r="B773" s="44" t="s">
        <v>638</v>
      </c>
      <c r="C773" s="7"/>
      <c r="D773" s="92">
        <v>0</v>
      </c>
      <c r="E773" s="32"/>
      <c r="F773" s="187"/>
      <c r="G773" s="36"/>
      <c r="H773" s="33"/>
    </row>
    <row r="774" spans="1:9" s="34" customFormat="1" x14ac:dyDescent="0.25">
      <c r="A774" s="9"/>
      <c r="B774" s="39" t="s">
        <v>139</v>
      </c>
      <c r="C774" s="47" t="s">
        <v>140</v>
      </c>
      <c r="D774" s="92">
        <v>1</v>
      </c>
      <c r="E774" s="32"/>
      <c r="F774" s="187"/>
      <c r="G774" s="36"/>
      <c r="H774" s="33"/>
    </row>
    <row r="775" spans="1:9" s="34" customFormat="1" ht="31.5" x14ac:dyDescent="0.25">
      <c r="A775" s="9">
        <f>+A773+1</f>
        <v>999</v>
      </c>
      <c r="B775" s="44" t="s">
        <v>639</v>
      </c>
      <c r="C775" s="7"/>
      <c r="D775" s="92">
        <v>0</v>
      </c>
      <c r="E775" s="32"/>
      <c r="F775" s="187"/>
      <c r="G775" s="36"/>
      <c r="H775" s="33"/>
    </row>
    <row r="776" spans="1:9" s="34" customFormat="1" x14ac:dyDescent="0.25">
      <c r="A776" s="9"/>
      <c r="B776" s="39" t="s">
        <v>139</v>
      </c>
      <c r="C776" s="47" t="s">
        <v>140</v>
      </c>
      <c r="D776" s="92">
        <v>1</v>
      </c>
      <c r="E776" s="32"/>
      <c r="F776" s="187"/>
      <c r="G776" s="36"/>
      <c r="H776" s="33"/>
    </row>
    <row r="777" spans="1:9" s="34" customFormat="1" ht="31.5" x14ac:dyDescent="0.25">
      <c r="A777" s="9">
        <f>+A775+1</f>
        <v>1000</v>
      </c>
      <c r="B777" s="44" t="s">
        <v>640</v>
      </c>
      <c r="C777" s="7"/>
      <c r="D777" s="92">
        <v>0</v>
      </c>
      <c r="E777" s="32"/>
      <c r="F777" s="187"/>
      <c r="G777" s="36"/>
      <c r="H777" s="33"/>
    </row>
    <row r="778" spans="1:9" s="34" customFormat="1" x14ac:dyDescent="0.25">
      <c r="A778" s="9"/>
      <c r="B778" s="39" t="s">
        <v>139</v>
      </c>
      <c r="C778" s="47" t="s">
        <v>140</v>
      </c>
      <c r="D778" s="92">
        <f>1+2</f>
        <v>3</v>
      </c>
      <c r="E778" s="32"/>
      <c r="F778" s="187"/>
      <c r="G778" s="36"/>
      <c r="H778" s="33"/>
      <c r="I778" s="107">
        <f>H778*E778</f>
        <v>0</v>
      </c>
    </row>
    <row r="779" spans="1:9" s="34" customFormat="1" ht="31.5" x14ac:dyDescent="0.25">
      <c r="A779" s="9">
        <f>+A777+1</f>
        <v>1001</v>
      </c>
      <c r="B779" s="44" t="s">
        <v>641</v>
      </c>
      <c r="C779" s="7"/>
      <c r="D779" s="92">
        <v>0</v>
      </c>
      <c r="E779" s="32"/>
      <c r="F779" s="187"/>
      <c r="G779" s="36"/>
      <c r="H779" s="33"/>
    </row>
    <row r="780" spans="1:9" s="34" customFormat="1" x14ac:dyDescent="0.25">
      <c r="A780" s="9"/>
      <c r="B780" s="39" t="s">
        <v>139</v>
      </c>
      <c r="C780" s="47" t="s">
        <v>140</v>
      </c>
      <c r="D780" s="92">
        <f>2-1</f>
        <v>1</v>
      </c>
      <c r="E780" s="32"/>
      <c r="F780" s="187"/>
      <c r="G780" s="36"/>
      <c r="H780" s="33"/>
    </row>
    <row r="781" spans="1:9" s="34" customFormat="1" ht="31.5" x14ac:dyDescent="0.25">
      <c r="A781" s="9">
        <f>+A779+1</f>
        <v>1002</v>
      </c>
      <c r="B781" s="44" t="s">
        <v>642</v>
      </c>
      <c r="C781" s="7"/>
      <c r="D781" s="92">
        <v>0</v>
      </c>
      <c r="E781" s="32"/>
      <c r="F781" s="187"/>
      <c r="G781" s="36"/>
      <c r="H781" s="33"/>
    </row>
    <row r="782" spans="1:9" s="34" customFormat="1" x14ac:dyDescent="0.25">
      <c r="A782" s="9"/>
      <c r="B782" s="39" t="s">
        <v>139</v>
      </c>
      <c r="C782" s="47" t="s">
        <v>140</v>
      </c>
      <c r="D782" s="92">
        <v>2</v>
      </c>
      <c r="E782" s="32"/>
      <c r="F782" s="187"/>
      <c r="G782" s="36"/>
      <c r="H782" s="33"/>
    </row>
    <row r="783" spans="1:9" s="34" customFormat="1" ht="31.5" x14ac:dyDescent="0.25">
      <c r="A783" s="9">
        <f>+A781+1</f>
        <v>1003</v>
      </c>
      <c r="B783" s="44" t="s">
        <v>643</v>
      </c>
      <c r="C783" s="7"/>
      <c r="D783" s="92">
        <v>0</v>
      </c>
      <c r="E783" s="32"/>
      <c r="F783" s="187"/>
      <c r="G783" s="36"/>
      <c r="H783" s="33"/>
    </row>
    <row r="784" spans="1:9" s="34" customFormat="1" x14ac:dyDescent="0.25">
      <c r="A784" s="9"/>
      <c r="B784" s="39" t="s">
        <v>139</v>
      </c>
      <c r="C784" s="47" t="s">
        <v>140</v>
      </c>
      <c r="D784" s="92">
        <v>2</v>
      </c>
      <c r="E784" s="32"/>
      <c r="F784" s="187"/>
      <c r="G784" s="36"/>
      <c r="H784" s="33"/>
    </row>
    <row r="785" spans="1:8" s="34" customFormat="1" ht="31.5" x14ac:dyDescent="0.25">
      <c r="A785" s="9">
        <f>+A783+1</f>
        <v>1004</v>
      </c>
      <c r="B785" s="44" t="s">
        <v>644</v>
      </c>
      <c r="C785" s="7"/>
      <c r="D785" s="92">
        <v>0</v>
      </c>
      <c r="E785" s="32"/>
      <c r="F785" s="187"/>
      <c r="G785" s="36"/>
      <c r="H785" s="33"/>
    </row>
    <row r="786" spans="1:8" s="34" customFormat="1" x14ac:dyDescent="0.25">
      <c r="A786" s="9"/>
      <c r="B786" s="39" t="s">
        <v>139</v>
      </c>
      <c r="C786" s="47" t="s">
        <v>140</v>
      </c>
      <c r="D786" s="92">
        <v>3</v>
      </c>
      <c r="E786" s="32"/>
      <c r="F786" s="187"/>
      <c r="G786" s="36"/>
      <c r="H786" s="33"/>
    </row>
    <row r="787" spans="1:8" s="34" customFormat="1" ht="31.5" x14ac:dyDescent="0.25">
      <c r="A787" s="9">
        <f>+A785+1</f>
        <v>1005</v>
      </c>
      <c r="B787" s="44" t="s">
        <v>645</v>
      </c>
      <c r="C787" s="7"/>
      <c r="D787" s="92">
        <v>0</v>
      </c>
      <c r="E787" s="32"/>
      <c r="F787" s="187"/>
      <c r="G787" s="36"/>
      <c r="H787" s="33"/>
    </row>
    <row r="788" spans="1:8" s="34" customFormat="1" x14ac:dyDescent="0.25">
      <c r="A788" s="9"/>
      <c r="B788" s="39" t="s">
        <v>139</v>
      </c>
      <c r="C788" s="47" t="s">
        <v>140</v>
      </c>
      <c r="D788" s="92">
        <v>1</v>
      </c>
      <c r="E788" s="32"/>
      <c r="F788" s="187"/>
      <c r="G788" s="36"/>
      <c r="H788" s="33"/>
    </row>
    <row r="789" spans="1:8" s="34" customFormat="1" x14ac:dyDescent="0.25">
      <c r="A789" s="9"/>
      <c r="B789" s="106" t="s">
        <v>646</v>
      </c>
      <c r="C789" s="7"/>
      <c r="D789" s="92">
        <v>0</v>
      </c>
      <c r="E789" s="32"/>
      <c r="F789" s="187"/>
      <c r="G789" s="36"/>
      <c r="H789" s="33"/>
    </row>
    <row r="790" spans="1:8" s="34" customFormat="1" ht="31.5" x14ac:dyDescent="0.25">
      <c r="A790" s="9">
        <f>+A787+1</f>
        <v>1006</v>
      </c>
      <c r="B790" s="44" t="s">
        <v>647</v>
      </c>
      <c r="C790" s="7"/>
      <c r="D790" s="92">
        <v>0</v>
      </c>
      <c r="E790" s="32"/>
      <c r="F790" s="187"/>
      <c r="G790" s="36"/>
      <c r="H790" s="33"/>
    </row>
    <row r="791" spans="1:8" s="34" customFormat="1" x14ac:dyDescent="0.25">
      <c r="A791" s="165"/>
      <c r="B791" s="40" t="s">
        <v>17</v>
      </c>
      <c r="C791" s="11" t="s">
        <v>18</v>
      </c>
      <c r="D791" s="92">
        <v>2</v>
      </c>
      <c r="E791" s="32"/>
      <c r="F791" s="187"/>
      <c r="G791" s="36"/>
      <c r="H791" s="33"/>
    </row>
    <row r="792" spans="1:8" s="34" customFormat="1" ht="31.5" x14ac:dyDescent="0.25">
      <c r="A792" s="9">
        <f>+A790+1</f>
        <v>1007</v>
      </c>
      <c r="B792" s="44" t="s">
        <v>648</v>
      </c>
      <c r="C792" s="7"/>
      <c r="D792" s="92">
        <v>0</v>
      </c>
      <c r="E792" s="32"/>
      <c r="F792" s="187"/>
      <c r="G792" s="36"/>
      <c r="H792" s="33"/>
    </row>
    <row r="793" spans="1:8" s="34" customFormat="1" x14ac:dyDescent="0.25">
      <c r="A793" s="165"/>
      <c r="B793" s="40" t="s">
        <v>17</v>
      </c>
      <c r="C793" s="11" t="s">
        <v>18</v>
      </c>
      <c r="D793" s="92">
        <v>1</v>
      </c>
      <c r="E793" s="32"/>
      <c r="F793" s="187"/>
      <c r="G793" s="36"/>
      <c r="H793" s="33"/>
    </row>
    <row r="794" spans="1:8" s="34" customFormat="1" ht="31.5" x14ac:dyDescent="0.25">
      <c r="A794" s="9">
        <f>+A792+1</f>
        <v>1008</v>
      </c>
      <c r="B794" s="44" t="s">
        <v>649</v>
      </c>
      <c r="C794" s="7"/>
      <c r="D794" s="92">
        <v>0</v>
      </c>
      <c r="E794" s="32"/>
      <c r="F794" s="187"/>
      <c r="G794" s="36"/>
      <c r="H794" s="33"/>
    </row>
    <row r="795" spans="1:8" s="34" customFormat="1" x14ac:dyDescent="0.25">
      <c r="A795" s="165"/>
      <c r="B795" s="40" t="s">
        <v>17</v>
      </c>
      <c r="C795" s="11" t="s">
        <v>18</v>
      </c>
      <c r="D795" s="92">
        <v>3</v>
      </c>
      <c r="E795" s="32"/>
      <c r="F795" s="187"/>
      <c r="G795" s="36"/>
      <c r="H795" s="33"/>
    </row>
    <row r="796" spans="1:8" s="34" customFormat="1" ht="31.5" x14ac:dyDescent="0.25">
      <c r="A796" s="9">
        <f>+A794+1</f>
        <v>1009</v>
      </c>
      <c r="B796" s="44" t="s">
        <v>650</v>
      </c>
      <c r="C796" s="7"/>
      <c r="D796" s="92">
        <v>0</v>
      </c>
      <c r="E796" s="32"/>
      <c r="F796" s="187"/>
      <c r="G796" s="36"/>
      <c r="H796" s="33"/>
    </row>
    <row r="797" spans="1:8" s="34" customFormat="1" x14ac:dyDescent="0.25">
      <c r="A797" s="165"/>
      <c r="B797" s="40" t="s">
        <v>17</v>
      </c>
      <c r="C797" s="11" t="s">
        <v>18</v>
      </c>
      <c r="D797" s="92">
        <v>1</v>
      </c>
      <c r="E797" s="32"/>
      <c r="F797" s="187"/>
      <c r="G797" s="36"/>
      <c r="H797" s="33"/>
    </row>
    <row r="798" spans="1:8" s="34" customFormat="1" ht="31.5" x14ac:dyDescent="0.25">
      <c r="A798" s="9">
        <f>+A796+1</f>
        <v>1010</v>
      </c>
      <c r="B798" s="44" t="s">
        <v>651</v>
      </c>
      <c r="C798" s="7"/>
      <c r="D798" s="92">
        <v>0</v>
      </c>
      <c r="E798" s="32"/>
      <c r="F798" s="187"/>
      <c r="G798" s="36"/>
      <c r="H798" s="33"/>
    </row>
    <row r="799" spans="1:8" s="34" customFormat="1" x14ac:dyDescent="0.25">
      <c r="A799" s="165"/>
      <c r="B799" s="40" t="s">
        <v>17</v>
      </c>
      <c r="C799" s="11" t="s">
        <v>18</v>
      </c>
      <c r="D799" s="92">
        <v>2</v>
      </c>
      <c r="E799" s="32"/>
      <c r="F799" s="187"/>
      <c r="G799" s="36"/>
      <c r="H799" s="33"/>
    </row>
    <row r="800" spans="1:8" s="34" customFormat="1" ht="31.5" x14ac:dyDescent="0.25">
      <c r="A800" s="9">
        <f>+A798+1</f>
        <v>1011</v>
      </c>
      <c r="B800" s="44" t="s">
        <v>652</v>
      </c>
      <c r="C800" s="7"/>
      <c r="D800" s="92">
        <v>0</v>
      </c>
      <c r="E800" s="32"/>
      <c r="F800" s="187"/>
      <c r="G800" s="36"/>
      <c r="H800" s="33"/>
    </row>
    <row r="801" spans="1:8" s="34" customFormat="1" x14ac:dyDescent="0.25">
      <c r="A801" s="165"/>
      <c r="B801" s="40" t="s">
        <v>17</v>
      </c>
      <c r="C801" s="11" t="s">
        <v>18</v>
      </c>
      <c r="D801" s="92">
        <v>3</v>
      </c>
      <c r="E801" s="32"/>
      <c r="F801" s="187"/>
      <c r="G801" s="36"/>
      <c r="H801" s="33"/>
    </row>
    <row r="802" spans="1:8" s="34" customFormat="1" ht="31.5" x14ac:dyDescent="0.25">
      <c r="A802" s="9">
        <f>+A800+1</f>
        <v>1012</v>
      </c>
      <c r="B802" s="44" t="s">
        <v>653</v>
      </c>
      <c r="C802" s="7"/>
      <c r="D802" s="92">
        <v>0</v>
      </c>
      <c r="E802" s="32"/>
      <c r="F802" s="187"/>
      <c r="G802" s="36"/>
      <c r="H802" s="33"/>
    </row>
    <row r="803" spans="1:8" s="34" customFormat="1" x14ac:dyDescent="0.25">
      <c r="A803" s="165"/>
      <c r="B803" s="40" t="s">
        <v>17</v>
      </c>
      <c r="C803" s="11" t="s">
        <v>18</v>
      </c>
      <c r="D803" s="92">
        <v>1</v>
      </c>
      <c r="E803" s="32"/>
      <c r="F803" s="187"/>
      <c r="G803" s="36"/>
      <c r="H803" s="33"/>
    </row>
    <row r="804" spans="1:8" s="34" customFormat="1" ht="31.5" x14ac:dyDescent="0.25">
      <c r="A804" s="9">
        <f>+A802+1</f>
        <v>1013</v>
      </c>
      <c r="B804" s="44" t="s">
        <v>654</v>
      </c>
      <c r="C804" s="7"/>
      <c r="D804" s="92">
        <v>0</v>
      </c>
      <c r="E804" s="32"/>
      <c r="F804" s="187"/>
      <c r="G804" s="36"/>
      <c r="H804" s="33"/>
    </row>
    <row r="805" spans="1:8" s="34" customFormat="1" x14ac:dyDescent="0.25">
      <c r="A805" s="165"/>
      <c r="B805" s="40" t="s">
        <v>17</v>
      </c>
      <c r="C805" s="11" t="s">
        <v>18</v>
      </c>
      <c r="D805" s="92">
        <v>1</v>
      </c>
      <c r="E805" s="32"/>
      <c r="F805" s="187"/>
      <c r="G805" s="36"/>
      <c r="H805" s="33"/>
    </row>
    <row r="806" spans="1:8" s="34" customFormat="1" ht="31.5" x14ac:dyDescent="0.25">
      <c r="A806" s="9">
        <f>+A804+1</f>
        <v>1014</v>
      </c>
      <c r="B806" s="44" t="s">
        <v>655</v>
      </c>
      <c r="C806" s="7"/>
      <c r="D806" s="92">
        <v>0</v>
      </c>
      <c r="E806" s="32"/>
      <c r="F806" s="187"/>
      <c r="G806" s="36"/>
      <c r="H806" s="33"/>
    </row>
    <row r="807" spans="1:8" s="34" customFormat="1" x14ac:dyDescent="0.25">
      <c r="A807" s="165"/>
      <c r="B807" s="40" t="s">
        <v>17</v>
      </c>
      <c r="C807" s="11" t="s">
        <v>18</v>
      </c>
      <c r="D807" s="92">
        <v>11</v>
      </c>
      <c r="E807" s="32"/>
      <c r="F807" s="187"/>
      <c r="G807" s="36"/>
      <c r="H807" s="33"/>
    </row>
    <row r="808" spans="1:8" s="34" customFormat="1" ht="31.5" x14ac:dyDescent="0.25">
      <c r="A808" s="9">
        <f>+A806+1</f>
        <v>1015</v>
      </c>
      <c r="B808" s="44" t="s">
        <v>656</v>
      </c>
      <c r="C808" s="7"/>
      <c r="D808" s="92">
        <v>0</v>
      </c>
      <c r="E808" s="32"/>
      <c r="F808" s="187"/>
      <c r="G808" s="36"/>
      <c r="H808" s="33"/>
    </row>
    <row r="809" spans="1:8" s="34" customFormat="1" x14ac:dyDescent="0.25">
      <c r="A809" s="165"/>
      <c r="B809" s="40" t="s">
        <v>17</v>
      </c>
      <c r="C809" s="11" t="s">
        <v>18</v>
      </c>
      <c r="D809" s="92">
        <v>24</v>
      </c>
      <c r="E809" s="32"/>
      <c r="F809" s="187"/>
      <c r="G809" s="36"/>
      <c r="H809" s="33"/>
    </row>
    <row r="810" spans="1:8" s="34" customFormat="1" ht="31.5" x14ac:dyDescent="0.25">
      <c r="A810" s="9">
        <f>+A808+1</f>
        <v>1016</v>
      </c>
      <c r="B810" s="44" t="s">
        <v>657</v>
      </c>
      <c r="C810" s="7"/>
      <c r="D810" s="92">
        <v>0</v>
      </c>
      <c r="E810" s="32"/>
      <c r="F810" s="187"/>
      <c r="G810" s="36"/>
      <c r="H810" s="33"/>
    </row>
    <row r="811" spans="1:8" s="34" customFormat="1" x14ac:dyDescent="0.25">
      <c r="A811" s="165"/>
      <c r="B811" s="40" t="s">
        <v>17</v>
      </c>
      <c r="C811" s="11" t="s">
        <v>18</v>
      </c>
      <c r="D811" s="92">
        <v>6</v>
      </c>
      <c r="E811" s="32"/>
      <c r="F811" s="187"/>
      <c r="G811" s="36"/>
      <c r="H811" s="33"/>
    </row>
    <row r="812" spans="1:8" s="34" customFormat="1" ht="31.5" x14ac:dyDescent="0.25">
      <c r="A812" s="9">
        <f>+A810+1</f>
        <v>1017</v>
      </c>
      <c r="B812" s="44" t="s">
        <v>658</v>
      </c>
      <c r="C812" s="7"/>
      <c r="D812" s="92">
        <v>0</v>
      </c>
      <c r="E812" s="32"/>
      <c r="F812" s="187"/>
      <c r="G812" s="36"/>
      <c r="H812" s="33"/>
    </row>
    <row r="813" spans="1:8" s="34" customFormat="1" x14ac:dyDescent="0.25">
      <c r="A813" s="165"/>
      <c r="B813" s="40" t="s">
        <v>17</v>
      </c>
      <c r="C813" s="11" t="s">
        <v>18</v>
      </c>
      <c r="D813" s="92">
        <v>3</v>
      </c>
      <c r="E813" s="32"/>
      <c r="F813" s="187"/>
      <c r="G813" s="36"/>
      <c r="H813" s="33"/>
    </row>
    <row r="814" spans="1:8" s="34" customFormat="1" ht="31.5" x14ac:dyDescent="0.25">
      <c r="A814" s="9">
        <f>+A812+1</f>
        <v>1018</v>
      </c>
      <c r="B814" s="44" t="s">
        <v>659</v>
      </c>
      <c r="C814" s="7"/>
      <c r="D814" s="92">
        <v>0</v>
      </c>
      <c r="E814" s="32"/>
      <c r="F814" s="187"/>
      <c r="G814" s="36"/>
      <c r="H814" s="33"/>
    </row>
    <row r="815" spans="1:8" s="34" customFormat="1" x14ac:dyDescent="0.25">
      <c r="A815" s="165"/>
      <c r="B815" s="40" t="s">
        <v>17</v>
      </c>
      <c r="C815" s="11" t="s">
        <v>18</v>
      </c>
      <c r="D815" s="92">
        <v>12</v>
      </c>
      <c r="E815" s="32"/>
      <c r="F815" s="187"/>
      <c r="G815" s="36"/>
      <c r="H815" s="33"/>
    </row>
    <row r="816" spans="1:8" s="34" customFormat="1" ht="31.5" x14ac:dyDescent="0.25">
      <c r="A816" s="9">
        <f>+A814+1</f>
        <v>1019</v>
      </c>
      <c r="B816" s="44" t="s">
        <v>660</v>
      </c>
      <c r="C816" s="7"/>
      <c r="D816" s="92">
        <v>0</v>
      </c>
      <c r="E816" s="32"/>
      <c r="F816" s="187"/>
      <c r="G816" s="36"/>
      <c r="H816" s="33"/>
    </row>
    <row r="817" spans="1:9" s="34" customFormat="1" x14ac:dyDescent="0.25">
      <c r="A817" s="165"/>
      <c r="B817" s="40" t="s">
        <v>17</v>
      </c>
      <c r="C817" s="11" t="s">
        <v>18</v>
      </c>
      <c r="D817" s="92">
        <v>10</v>
      </c>
      <c r="E817" s="32"/>
      <c r="F817" s="187"/>
      <c r="G817" s="36"/>
      <c r="H817" s="33"/>
    </row>
    <row r="818" spans="1:9" s="34" customFormat="1" ht="31.5" x14ac:dyDescent="0.25">
      <c r="A818" s="9">
        <f>+A816+1</f>
        <v>1020</v>
      </c>
      <c r="B818" s="44" t="s">
        <v>661</v>
      </c>
      <c r="C818" s="7"/>
      <c r="D818" s="92">
        <v>0</v>
      </c>
      <c r="E818" s="32"/>
      <c r="F818" s="187"/>
      <c r="G818" s="36"/>
      <c r="H818" s="33"/>
    </row>
    <row r="819" spans="1:9" s="34" customFormat="1" x14ac:dyDescent="0.25">
      <c r="A819" s="165"/>
      <c r="B819" s="40" t="s">
        <v>17</v>
      </c>
      <c r="C819" s="11" t="s">
        <v>18</v>
      </c>
      <c r="D819" s="92">
        <f>76+36</f>
        <v>112</v>
      </c>
      <c r="E819" s="32"/>
      <c r="F819" s="187"/>
      <c r="G819" s="36"/>
      <c r="H819" s="33"/>
      <c r="I819" s="107">
        <f>H819*E819</f>
        <v>0</v>
      </c>
    </row>
    <row r="820" spans="1:9" s="34" customFormat="1" ht="31.5" x14ac:dyDescent="0.25">
      <c r="A820" s="9">
        <f>+A818+1</f>
        <v>1021</v>
      </c>
      <c r="B820" s="44" t="s">
        <v>662</v>
      </c>
      <c r="C820" s="7"/>
      <c r="D820" s="92">
        <v>0</v>
      </c>
      <c r="E820" s="32"/>
      <c r="F820" s="187"/>
      <c r="G820" s="36"/>
      <c r="H820" s="33"/>
    </row>
    <row r="821" spans="1:9" s="34" customFormat="1" x14ac:dyDescent="0.25">
      <c r="A821" s="165"/>
      <c r="B821" s="40" t="s">
        <v>17</v>
      </c>
      <c r="C821" s="11" t="s">
        <v>18</v>
      </c>
      <c r="D821" s="92">
        <v>34</v>
      </c>
      <c r="E821" s="32"/>
      <c r="F821" s="187"/>
      <c r="G821" s="36"/>
      <c r="H821" s="33"/>
    </row>
    <row r="822" spans="1:9" s="34" customFormat="1" x14ac:dyDescent="0.25">
      <c r="A822" s="9"/>
      <c r="B822" s="106" t="s">
        <v>668</v>
      </c>
      <c r="C822" s="7"/>
      <c r="D822" s="92">
        <v>0</v>
      </c>
      <c r="E822" s="32"/>
      <c r="F822" s="187"/>
      <c r="G822" s="36"/>
      <c r="H822" s="33"/>
      <c r="I822" s="34">
        <f>SUM(I776:I819)</f>
        <v>0</v>
      </c>
    </row>
    <row r="823" spans="1:9" s="34" customFormat="1" ht="31.5" x14ac:dyDescent="0.25">
      <c r="A823" s="9">
        <f>+A820+1</f>
        <v>1022</v>
      </c>
      <c r="B823" s="44" t="s">
        <v>663</v>
      </c>
      <c r="C823" s="7"/>
      <c r="D823" s="92">
        <v>0</v>
      </c>
      <c r="E823" s="32"/>
      <c r="F823" s="187"/>
      <c r="G823" s="36"/>
      <c r="H823" s="33"/>
    </row>
    <row r="824" spans="1:9" s="34" customFormat="1" x14ac:dyDescent="0.25">
      <c r="A824" s="9"/>
      <c r="B824" s="40" t="s">
        <v>17</v>
      </c>
      <c r="C824" s="11" t="s">
        <v>18</v>
      </c>
      <c r="D824" s="92">
        <v>2</v>
      </c>
      <c r="E824" s="32"/>
      <c r="F824" s="187"/>
      <c r="G824" s="36"/>
      <c r="H824" s="33"/>
    </row>
    <row r="825" spans="1:9" s="34" customFormat="1" ht="31.5" x14ac:dyDescent="0.25">
      <c r="A825" s="9">
        <f>+A823+1</f>
        <v>1023</v>
      </c>
      <c r="B825" s="44" t="s">
        <v>664</v>
      </c>
      <c r="C825" s="7"/>
      <c r="D825" s="92">
        <v>0</v>
      </c>
      <c r="E825" s="32"/>
      <c r="F825" s="187"/>
      <c r="G825" s="36"/>
      <c r="H825" s="33"/>
    </row>
    <row r="826" spans="1:9" s="34" customFormat="1" x14ac:dyDescent="0.25">
      <c r="A826" s="9"/>
      <c r="B826" s="40" t="s">
        <v>17</v>
      </c>
      <c r="C826" s="11" t="s">
        <v>18</v>
      </c>
      <c r="D826" s="92">
        <v>1</v>
      </c>
      <c r="E826" s="32"/>
      <c r="F826" s="187"/>
      <c r="G826" s="36"/>
      <c r="H826" s="33"/>
    </row>
    <row r="827" spans="1:9" s="34" customFormat="1" ht="31.5" x14ac:dyDescent="0.25">
      <c r="A827" s="9">
        <f>+A825+1</f>
        <v>1024</v>
      </c>
      <c r="B827" s="44" t="s">
        <v>665</v>
      </c>
      <c r="C827" s="7"/>
      <c r="D827" s="92">
        <v>0</v>
      </c>
      <c r="E827" s="32"/>
      <c r="F827" s="187"/>
      <c r="G827" s="36"/>
      <c r="H827" s="33"/>
    </row>
    <row r="828" spans="1:9" s="34" customFormat="1" x14ac:dyDescent="0.25">
      <c r="A828" s="9"/>
      <c r="B828" s="40" t="s">
        <v>17</v>
      </c>
      <c r="C828" s="11" t="s">
        <v>18</v>
      </c>
      <c r="D828" s="92">
        <v>1</v>
      </c>
      <c r="E828" s="32"/>
      <c r="F828" s="187"/>
      <c r="G828" s="36"/>
      <c r="H828" s="33"/>
    </row>
    <row r="829" spans="1:9" s="34" customFormat="1" ht="31.5" x14ac:dyDescent="0.25">
      <c r="A829" s="9">
        <f>+A827+1</f>
        <v>1025</v>
      </c>
      <c r="B829" s="44" t="s">
        <v>666</v>
      </c>
      <c r="C829" s="7"/>
      <c r="D829" s="92">
        <v>0</v>
      </c>
      <c r="E829" s="32"/>
      <c r="F829" s="187"/>
      <c r="G829" s="36"/>
      <c r="H829" s="33"/>
    </row>
    <row r="830" spans="1:9" s="34" customFormat="1" x14ac:dyDescent="0.25">
      <c r="A830" s="9"/>
      <c r="B830" s="40" t="s">
        <v>17</v>
      </c>
      <c r="C830" s="11" t="s">
        <v>18</v>
      </c>
      <c r="D830" s="92">
        <v>1</v>
      </c>
      <c r="E830" s="32"/>
      <c r="F830" s="187"/>
      <c r="G830" s="36"/>
      <c r="H830" s="33"/>
    </row>
    <row r="831" spans="1:9" s="34" customFormat="1" ht="31.5" x14ac:dyDescent="0.25">
      <c r="A831" s="9">
        <f>+A829+1</f>
        <v>1026</v>
      </c>
      <c r="B831" s="44" t="s">
        <v>667</v>
      </c>
      <c r="C831" s="7"/>
      <c r="D831" s="92">
        <v>0</v>
      </c>
      <c r="E831" s="32"/>
      <c r="F831" s="187"/>
      <c r="G831" s="36"/>
      <c r="H831" s="33"/>
    </row>
    <row r="832" spans="1:9" s="34" customFormat="1" x14ac:dyDescent="0.25">
      <c r="A832" s="9"/>
      <c r="B832" s="40" t="s">
        <v>17</v>
      </c>
      <c r="C832" s="11" t="s">
        <v>18</v>
      </c>
      <c r="D832" s="92">
        <v>3</v>
      </c>
      <c r="E832" s="32"/>
      <c r="F832" s="187"/>
      <c r="G832" s="36"/>
      <c r="H832" s="33"/>
    </row>
    <row r="833" spans="1:8" s="34" customFormat="1" ht="31.5" x14ac:dyDescent="0.25">
      <c r="A833" s="9">
        <f>+A831+1</f>
        <v>1027</v>
      </c>
      <c r="B833" s="44" t="s">
        <v>631</v>
      </c>
      <c r="C833" s="7"/>
      <c r="D833" s="92">
        <v>0</v>
      </c>
      <c r="E833" s="32"/>
      <c r="F833" s="187"/>
      <c r="G833" s="36"/>
      <c r="H833" s="33"/>
    </row>
    <row r="834" spans="1:8" s="34" customFormat="1" x14ac:dyDescent="0.25">
      <c r="A834" s="9"/>
      <c r="B834" s="40" t="s">
        <v>17</v>
      </c>
      <c r="C834" s="11" t="s">
        <v>18</v>
      </c>
      <c r="D834" s="92">
        <v>2</v>
      </c>
      <c r="E834" s="32"/>
      <c r="F834" s="187"/>
      <c r="G834" s="36"/>
      <c r="H834" s="33"/>
    </row>
    <row r="835" spans="1:8" s="34" customFormat="1" ht="31.5" x14ac:dyDescent="0.25">
      <c r="A835" s="9">
        <f>+A833+1</f>
        <v>1028</v>
      </c>
      <c r="B835" s="44" t="s">
        <v>669</v>
      </c>
      <c r="C835" s="7"/>
      <c r="D835" s="92">
        <v>0</v>
      </c>
      <c r="E835" s="32"/>
      <c r="F835" s="187"/>
      <c r="G835" s="36"/>
      <c r="H835" s="33"/>
    </row>
    <row r="836" spans="1:8" s="34" customFormat="1" x14ac:dyDescent="0.25">
      <c r="A836" s="9"/>
      <c r="B836" s="40" t="s">
        <v>17</v>
      </c>
      <c r="C836" s="11" t="s">
        <v>18</v>
      </c>
      <c r="D836" s="92">
        <v>8</v>
      </c>
      <c r="E836" s="32"/>
      <c r="F836" s="187"/>
      <c r="G836" s="36"/>
      <c r="H836" s="33"/>
    </row>
    <row r="837" spans="1:8" s="34" customFormat="1" ht="31.5" x14ac:dyDescent="0.25">
      <c r="A837" s="9">
        <f>+A835+1</f>
        <v>1029</v>
      </c>
      <c r="B837" s="44" t="s">
        <v>670</v>
      </c>
      <c r="C837" s="7"/>
      <c r="D837" s="92">
        <v>0</v>
      </c>
      <c r="E837" s="32"/>
      <c r="F837" s="187"/>
      <c r="G837" s="36"/>
      <c r="H837" s="33"/>
    </row>
    <row r="838" spans="1:8" s="34" customFormat="1" x14ac:dyDescent="0.25">
      <c r="A838" s="9"/>
      <c r="B838" s="40" t="s">
        <v>17</v>
      </c>
      <c r="C838" s="11" t="s">
        <v>18</v>
      </c>
      <c r="D838" s="92">
        <v>2</v>
      </c>
      <c r="E838" s="32"/>
      <c r="F838" s="187"/>
      <c r="G838" s="36"/>
      <c r="H838" s="33"/>
    </row>
    <row r="839" spans="1:8" s="34" customFormat="1" ht="31.5" x14ac:dyDescent="0.25">
      <c r="A839" s="9">
        <f>+A837+1</f>
        <v>1030</v>
      </c>
      <c r="B839" s="44" t="s">
        <v>671</v>
      </c>
      <c r="C839" s="7"/>
      <c r="D839" s="92">
        <v>0</v>
      </c>
      <c r="E839" s="32"/>
      <c r="F839" s="187"/>
      <c r="G839" s="36"/>
      <c r="H839" s="33"/>
    </row>
    <row r="840" spans="1:8" s="34" customFormat="1" x14ac:dyDescent="0.25">
      <c r="A840" s="9"/>
      <c r="B840" s="40" t="s">
        <v>17</v>
      </c>
      <c r="C840" s="11" t="s">
        <v>18</v>
      </c>
      <c r="D840" s="92">
        <v>5</v>
      </c>
      <c r="E840" s="32"/>
      <c r="F840" s="187"/>
      <c r="G840" s="36"/>
      <c r="H840" s="33"/>
    </row>
    <row r="841" spans="1:8" s="34" customFormat="1" ht="31.5" x14ac:dyDescent="0.25">
      <c r="A841" s="9">
        <f>+A839+1</f>
        <v>1031</v>
      </c>
      <c r="B841" s="44" t="s">
        <v>672</v>
      </c>
      <c r="C841" s="7"/>
      <c r="D841" s="92">
        <v>0</v>
      </c>
      <c r="E841" s="32"/>
      <c r="F841" s="187"/>
      <c r="G841" s="36"/>
      <c r="H841" s="33"/>
    </row>
    <row r="842" spans="1:8" s="34" customFormat="1" x14ac:dyDescent="0.25">
      <c r="A842" s="9"/>
      <c r="B842" s="40" t="s">
        <v>17</v>
      </c>
      <c r="C842" s="11" t="s">
        <v>18</v>
      </c>
      <c r="D842" s="92">
        <v>10</v>
      </c>
      <c r="E842" s="32"/>
      <c r="F842" s="187"/>
      <c r="G842" s="36"/>
      <c r="H842" s="33"/>
    </row>
    <row r="843" spans="1:8" s="34" customFormat="1" ht="31.5" x14ac:dyDescent="0.25">
      <c r="A843" s="9">
        <f>+A841+1</f>
        <v>1032</v>
      </c>
      <c r="B843" s="44" t="s">
        <v>673</v>
      </c>
      <c r="C843" s="7"/>
      <c r="D843" s="92">
        <v>0</v>
      </c>
      <c r="E843" s="32"/>
      <c r="F843" s="187"/>
      <c r="G843" s="36"/>
      <c r="H843" s="33"/>
    </row>
    <row r="844" spans="1:8" s="34" customFormat="1" x14ac:dyDescent="0.25">
      <c r="A844" s="9"/>
      <c r="B844" s="40" t="s">
        <v>17</v>
      </c>
      <c r="C844" s="11" t="s">
        <v>18</v>
      </c>
      <c r="D844" s="92">
        <v>22</v>
      </c>
      <c r="E844" s="32"/>
      <c r="F844" s="187"/>
      <c r="G844" s="36"/>
      <c r="H844" s="33"/>
    </row>
    <row r="845" spans="1:8" s="34" customFormat="1" x14ac:dyDescent="0.25">
      <c r="A845" s="9"/>
      <c r="B845" s="29" t="s">
        <v>674</v>
      </c>
      <c r="C845" s="7"/>
      <c r="D845" s="92">
        <v>0</v>
      </c>
      <c r="E845" s="32"/>
      <c r="F845" s="187"/>
      <c r="G845" s="36"/>
      <c r="H845" s="33"/>
    </row>
    <row r="846" spans="1:8" s="34" customFormat="1" x14ac:dyDescent="0.25">
      <c r="A846" s="9">
        <f>+A843+1</f>
        <v>1033</v>
      </c>
      <c r="B846" s="44" t="s">
        <v>675</v>
      </c>
      <c r="C846" s="7"/>
      <c r="D846" s="92">
        <v>0</v>
      </c>
      <c r="E846" s="32"/>
      <c r="F846" s="187"/>
      <c r="G846" s="36"/>
      <c r="H846" s="33"/>
    </row>
    <row r="847" spans="1:8" s="34" customFormat="1" x14ac:dyDescent="0.25">
      <c r="A847" s="9"/>
      <c r="B847" s="39" t="s">
        <v>102</v>
      </c>
      <c r="C847" s="47" t="s">
        <v>16</v>
      </c>
      <c r="D847" s="92">
        <f>702+200</f>
        <v>902</v>
      </c>
      <c r="E847" s="32"/>
      <c r="F847" s="187"/>
      <c r="G847" s="36"/>
      <c r="H847" s="33"/>
    </row>
    <row r="848" spans="1:8" s="34" customFormat="1" x14ac:dyDescent="0.25">
      <c r="A848" s="9">
        <f>+A846+1</f>
        <v>1034</v>
      </c>
      <c r="B848" s="44" t="s">
        <v>676</v>
      </c>
      <c r="C848" s="7"/>
      <c r="D848" s="92">
        <v>0</v>
      </c>
      <c r="E848" s="32"/>
      <c r="F848" s="187"/>
      <c r="G848" s="36"/>
      <c r="H848" s="33"/>
    </row>
    <row r="849" spans="1:10" s="34" customFormat="1" x14ac:dyDescent="0.25">
      <c r="A849" s="9"/>
      <c r="B849" s="39" t="s">
        <v>102</v>
      </c>
      <c r="C849" s="47" t="s">
        <v>16</v>
      </c>
      <c r="D849" s="92">
        <f>416+150</f>
        <v>566</v>
      </c>
      <c r="E849" s="32"/>
      <c r="F849" s="187"/>
      <c r="G849" s="36"/>
      <c r="H849" s="33"/>
    </row>
    <row r="850" spans="1:10" s="34" customFormat="1" x14ac:dyDescent="0.25">
      <c r="A850" s="9">
        <f>+A848+1</f>
        <v>1035</v>
      </c>
      <c r="B850" s="44" t="s">
        <v>677</v>
      </c>
      <c r="C850" s="7"/>
      <c r="D850" s="92">
        <v>0</v>
      </c>
      <c r="E850" s="32"/>
      <c r="F850" s="187"/>
      <c r="G850" s="36"/>
      <c r="H850" s="33"/>
    </row>
    <row r="851" spans="1:10" s="34" customFormat="1" x14ac:dyDescent="0.25">
      <c r="A851" s="9"/>
      <c r="B851" s="39" t="s">
        <v>102</v>
      </c>
      <c r="C851" s="47" t="s">
        <v>16</v>
      </c>
      <c r="D851" s="92">
        <f>356+80</f>
        <v>436</v>
      </c>
      <c r="E851" s="32"/>
      <c r="F851" s="187"/>
      <c r="G851" s="36"/>
      <c r="H851" s="33"/>
    </row>
    <row r="852" spans="1:10" s="34" customFormat="1" x14ac:dyDescent="0.25">
      <c r="A852" s="9">
        <f>+A850+1</f>
        <v>1036</v>
      </c>
      <c r="B852" s="44" t="s">
        <v>678</v>
      </c>
      <c r="C852" s="7"/>
      <c r="D852" s="92">
        <v>0</v>
      </c>
      <c r="E852" s="32"/>
      <c r="F852" s="187"/>
      <c r="G852" s="36"/>
      <c r="H852" s="33"/>
    </row>
    <row r="853" spans="1:10" s="34" customFormat="1" x14ac:dyDescent="0.25">
      <c r="A853" s="9"/>
      <c r="B853" s="39" t="s">
        <v>102</v>
      </c>
      <c r="C853" s="47" t="s">
        <v>16</v>
      </c>
      <c r="D853" s="92">
        <f>338+110</f>
        <v>448</v>
      </c>
      <c r="E853" s="32"/>
      <c r="F853" s="187"/>
      <c r="G853" s="36"/>
      <c r="H853" s="33"/>
    </row>
    <row r="854" spans="1:10" s="34" customFormat="1" x14ac:dyDescent="0.25">
      <c r="A854" s="9">
        <f>+A852+1</f>
        <v>1037</v>
      </c>
      <c r="B854" s="44" t="s">
        <v>679</v>
      </c>
      <c r="C854" s="7"/>
      <c r="D854" s="92">
        <v>0</v>
      </c>
      <c r="E854" s="32"/>
      <c r="F854" s="187"/>
      <c r="G854" s="36"/>
      <c r="H854" s="33"/>
    </row>
    <row r="855" spans="1:10" s="34" customFormat="1" x14ac:dyDescent="0.25">
      <c r="A855" s="9"/>
      <c r="B855" s="39" t="s">
        <v>102</v>
      </c>
      <c r="C855" s="47" t="s">
        <v>16</v>
      </c>
      <c r="D855" s="92">
        <f>248+90</f>
        <v>338</v>
      </c>
      <c r="E855" s="32"/>
      <c r="F855" s="187"/>
      <c r="G855" s="36"/>
      <c r="H855" s="33"/>
    </row>
    <row r="856" spans="1:10" s="34" customFormat="1" x14ac:dyDescent="0.25">
      <c r="A856" s="9">
        <f>+A854+1</f>
        <v>1038</v>
      </c>
      <c r="B856" s="44" t="s">
        <v>680</v>
      </c>
      <c r="C856" s="7"/>
      <c r="D856" s="92">
        <v>0</v>
      </c>
      <c r="E856" s="32"/>
      <c r="F856" s="187"/>
      <c r="G856" s="36"/>
      <c r="H856" s="33"/>
    </row>
    <row r="857" spans="1:10" s="34" customFormat="1" x14ac:dyDescent="0.25">
      <c r="A857" s="9"/>
      <c r="B857" s="39" t="s">
        <v>102</v>
      </c>
      <c r="C857" s="47" t="s">
        <v>16</v>
      </c>
      <c r="D857" s="92">
        <f>112+60</f>
        <v>172</v>
      </c>
      <c r="E857" s="32"/>
      <c r="F857" s="187"/>
      <c r="G857" s="36"/>
      <c r="H857" s="33"/>
    </row>
    <row r="858" spans="1:10" s="34" customFormat="1" x14ac:dyDescent="0.25">
      <c r="A858" s="9">
        <f>+A856+1</f>
        <v>1039</v>
      </c>
      <c r="B858" s="44" t="s">
        <v>681</v>
      </c>
      <c r="C858" s="7"/>
      <c r="D858" s="92">
        <v>0</v>
      </c>
      <c r="E858" s="32"/>
      <c r="F858" s="187"/>
      <c r="G858" s="36"/>
      <c r="H858" s="33"/>
    </row>
    <row r="859" spans="1:10" s="34" customFormat="1" x14ac:dyDescent="0.25">
      <c r="A859" s="9"/>
      <c r="B859" s="39" t="s">
        <v>102</v>
      </c>
      <c r="C859" s="47" t="s">
        <v>16</v>
      </c>
      <c r="D859" s="92">
        <f>80+50</f>
        <v>130</v>
      </c>
      <c r="E859" s="32"/>
      <c r="F859" s="187"/>
      <c r="G859" s="36"/>
      <c r="H859" s="33"/>
      <c r="I859" s="34">
        <f>SUM(H847:H859)</f>
        <v>0</v>
      </c>
      <c r="J859" s="34">
        <f>I859*180</f>
        <v>0</v>
      </c>
    </row>
    <row r="860" spans="1:10" s="34" customFormat="1" x14ac:dyDescent="0.25">
      <c r="A860" s="9"/>
      <c r="B860" s="29" t="s">
        <v>682</v>
      </c>
      <c r="C860" s="7"/>
      <c r="D860" s="92">
        <v>0</v>
      </c>
      <c r="E860" s="32"/>
      <c r="F860" s="187"/>
      <c r="G860" s="36"/>
      <c r="H860" s="33"/>
    </row>
    <row r="861" spans="1:10" s="34" customFormat="1" x14ac:dyDescent="0.25">
      <c r="A861" s="9">
        <f>+A858+1</f>
        <v>1040</v>
      </c>
      <c r="B861" s="44" t="s">
        <v>683</v>
      </c>
      <c r="C861" s="7"/>
      <c r="D861" s="92">
        <v>0</v>
      </c>
      <c r="E861" s="32"/>
      <c r="F861" s="187"/>
      <c r="G861" s="36"/>
      <c r="H861" s="33"/>
    </row>
    <row r="862" spans="1:10" s="34" customFormat="1" x14ac:dyDescent="0.25">
      <c r="A862" s="9"/>
      <c r="B862" s="39" t="s">
        <v>102</v>
      </c>
      <c r="C862" s="47" t="s">
        <v>16</v>
      </c>
      <c r="D862" s="92">
        <v>28</v>
      </c>
      <c r="E862" s="32"/>
      <c r="F862" s="187"/>
      <c r="G862" s="36"/>
      <c r="H862" s="33"/>
    </row>
    <row r="863" spans="1:10" s="34" customFormat="1" x14ac:dyDescent="0.25">
      <c r="A863" s="9">
        <f>+A861+1</f>
        <v>1041</v>
      </c>
      <c r="B863" s="44" t="s">
        <v>684</v>
      </c>
      <c r="C863" s="7"/>
      <c r="D863" s="92">
        <v>0</v>
      </c>
      <c r="E863" s="32"/>
      <c r="F863" s="187"/>
      <c r="G863" s="36"/>
      <c r="H863" s="33"/>
    </row>
    <row r="864" spans="1:10" s="34" customFormat="1" x14ac:dyDescent="0.25">
      <c r="A864" s="9"/>
      <c r="B864" s="39" t="s">
        <v>102</v>
      </c>
      <c r="C864" s="47" t="s">
        <v>16</v>
      </c>
      <c r="D864" s="92">
        <v>148</v>
      </c>
      <c r="E864" s="32"/>
      <c r="F864" s="187"/>
      <c r="G864" s="36"/>
      <c r="H864" s="33"/>
    </row>
    <row r="865" spans="1:8" s="34" customFormat="1" x14ac:dyDescent="0.25">
      <c r="A865" s="9">
        <f>+A863+1</f>
        <v>1042</v>
      </c>
      <c r="B865" s="44" t="s">
        <v>685</v>
      </c>
      <c r="C865" s="7"/>
      <c r="D865" s="92">
        <v>0</v>
      </c>
      <c r="E865" s="32"/>
      <c r="F865" s="187"/>
      <c r="G865" s="36"/>
      <c r="H865" s="33"/>
    </row>
    <row r="866" spans="1:8" s="34" customFormat="1" x14ac:dyDescent="0.25">
      <c r="A866" s="9"/>
      <c r="B866" s="39" t="s">
        <v>102</v>
      </c>
      <c r="C866" s="47" t="s">
        <v>16</v>
      </c>
      <c r="D866" s="92">
        <v>88</v>
      </c>
      <c r="E866" s="32"/>
      <c r="F866" s="187"/>
      <c r="G866" s="36"/>
      <c r="H866" s="33"/>
    </row>
    <row r="867" spans="1:8" s="34" customFormat="1" x14ac:dyDescent="0.25">
      <c r="A867" s="9">
        <f>+A865+1</f>
        <v>1043</v>
      </c>
      <c r="B867" s="44" t="s">
        <v>686</v>
      </c>
      <c r="C867" s="7"/>
      <c r="D867" s="92">
        <v>0</v>
      </c>
      <c r="E867" s="32"/>
      <c r="F867" s="187"/>
      <c r="G867" s="36"/>
      <c r="H867" s="33"/>
    </row>
    <row r="868" spans="1:8" s="34" customFormat="1" x14ac:dyDescent="0.25">
      <c r="A868" s="9"/>
      <c r="B868" s="39" t="s">
        <v>102</v>
      </c>
      <c r="C868" s="47" t="s">
        <v>16</v>
      </c>
      <c r="D868" s="92">
        <v>82</v>
      </c>
      <c r="E868" s="32"/>
      <c r="F868" s="187"/>
      <c r="G868" s="36"/>
      <c r="H868" s="33"/>
    </row>
    <row r="869" spans="1:8" s="34" customFormat="1" x14ac:dyDescent="0.25">
      <c r="A869" s="9">
        <f>+A867+1</f>
        <v>1044</v>
      </c>
      <c r="B869" s="44" t="s">
        <v>687</v>
      </c>
      <c r="C869" s="7"/>
      <c r="D869" s="92">
        <v>0</v>
      </c>
      <c r="E869" s="32"/>
      <c r="F869" s="187"/>
      <c r="G869" s="36"/>
      <c r="H869" s="33"/>
    </row>
    <row r="870" spans="1:8" s="34" customFormat="1" x14ac:dyDescent="0.25">
      <c r="A870" s="9"/>
      <c r="B870" s="39" t="s">
        <v>102</v>
      </c>
      <c r="C870" s="47" t="s">
        <v>16</v>
      </c>
      <c r="D870" s="92">
        <v>20</v>
      </c>
      <c r="E870" s="32"/>
      <c r="F870" s="187"/>
      <c r="G870" s="36"/>
      <c r="H870" s="33"/>
    </row>
    <row r="871" spans="1:8" s="34" customFormat="1" x14ac:dyDescent="0.25">
      <c r="A871" s="9">
        <f>+A869+1</f>
        <v>1045</v>
      </c>
      <c r="B871" s="44" t="s">
        <v>688</v>
      </c>
      <c r="C871" s="7"/>
      <c r="D871" s="92">
        <v>0</v>
      </c>
      <c r="E871" s="32"/>
      <c r="F871" s="187"/>
      <c r="G871" s="36"/>
      <c r="H871" s="33"/>
    </row>
    <row r="872" spans="1:8" s="34" customFormat="1" x14ac:dyDescent="0.25">
      <c r="A872" s="9"/>
      <c r="B872" s="39" t="s">
        <v>102</v>
      </c>
      <c r="C872" s="47" t="s">
        <v>16</v>
      </c>
      <c r="D872" s="92">
        <v>180</v>
      </c>
      <c r="E872" s="32"/>
      <c r="F872" s="187"/>
      <c r="G872" s="36"/>
      <c r="H872" s="33"/>
    </row>
    <row r="873" spans="1:8" s="34" customFormat="1" x14ac:dyDescent="0.25">
      <c r="A873" s="9">
        <f>+A871+1</f>
        <v>1046</v>
      </c>
      <c r="B873" s="44" t="s">
        <v>689</v>
      </c>
      <c r="C873" s="7"/>
      <c r="D873" s="92">
        <v>0</v>
      </c>
      <c r="E873" s="32"/>
      <c r="F873" s="187"/>
      <c r="G873" s="36"/>
      <c r="H873" s="33"/>
    </row>
    <row r="874" spans="1:8" s="34" customFormat="1" x14ac:dyDescent="0.3">
      <c r="A874" s="161"/>
      <c r="B874" s="40" t="s">
        <v>17</v>
      </c>
      <c r="C874" s="11" t="s">
        <v>18</v>
      </c>
      <c r="D874" s="92">
        <v>18</v>
      </c>
      <c r="E874" s="32"/>
      <c r="F874" s="187"/>
      <c r="G874" s="36"/>
      <c r="H874" s="33"/>
    </row>
    <row r="875" spans="1:8" s="34" customFormat="1" x14ac:dyDescent="0.25">
      <c r="A875" s="165"/>
      <c r="B875" s="29" t="s">
        <v>690</v>
      </c>
      <c r="C875" s="7"/>
      <c r="D875" s="92">
        <v>0</v>
      </c>
      <c r="E875" s="32"/>
      <c r="F875" s="187"/>
      <c r="G875" s="36"/>
      <c r="H875" s="33"/>
    </row>
    <row r="876" spans="1:8" s="34" customFormat="1" x14ac:dyDescent="0.25">
      <c r="A876" s="9">
        <f>+A873+1</f>
        <v>1047</v>
      </c>
      <c r="B876" s="44" t="s">
        <v>691</v>
      </c>
      <c r="C876" s="7"/>
      <c r="D876" s="92">
        <v>0</v>
      </c>
      <c r="E876" s="32"/>
      <c r="F876" s="187"/>
      <c r="G876" s="36"/>
      <c r="H876" s="33"/>
    </row>
    <row r="877" spans="1:8" s="34" customFormat="1" x14ac:dyDescent="0.25">
      <c r="A877" s="9"/>
      <c r="B877" s="40" t="s">
        <v>17</v>
      </c>
      <c r="C877" s="11" t="s">
        <v>18</v>
      </c>
      <c r="D877" s="92">
        <v>14</v>
      </c>
      <c r="E877" s="32"/>
      <c r="F877" s="187"/>
      <c r="G877" s="36"/>
      <c r="H877" s="33"/>
    </row>
    <row r="878" spans="1:8" s="34" customFormat="1" x14ac:dyDescent="0.25">
      <c r="A878" s="9">
        <f>+A876+1</f>
        <v>1048</v>
      </c>
      <c r="B878" s="44" t="s">
        <v>692</v>
      </c>
      <c r="C878" s="7"/>
      <c r="D878" s="92">
        <v>0</v>
      </c>
      <c r="E878" s="32"/>
      <c r="F878" s="187"/>
      <c r="G878" s="36"/>
      <c r="H878" s="33"/>
    </row>
    <row r="879" spans="1:8" s="34" customFormat="1" x14ac:dyDescent="0.25">
      <c r="A879" s="9"/>
      <c r="B879" s="40" t="s">
        <v>17</v>
      </c>
      <c r="C879" s="11" t="s">
        <v>18</v>
      </c>
      <c r="D879" s="92">
        <v>10</v>
      </c>
      <c r="E879" s="32"/>
      <c r="F879" s="187"/>
      <c r="G879" s="36"/>
      <c r="H879" s="33"/>
    </row>
    <row r="880" spans="1:8" s="34" customFormat="1" ht="31.5" x14ac:dyDescent="0.25">
      <c r="A880" s="9">
        <f>+A878+1</f>
        <v>1049</v>
      </c>
      <c r="B880" s="44" t="s">
        <v>693</v>
      </c>
      <c r="C880" s="7"/>
      <c r="D880" s="92">
        <v>0</v>
      </c>
      <c r="E880" s="32"/>
      <c r="F880" s="187"/>
      <c r="G880" s="36"/>
      <c r="H880" s="33"/>
    </row>
    <row r="881" spans="1:9" s="34" customFormat="1" x14ac:dyDescent="0.25">
      <c r="A881" s="9"/>
      <c r="B881" s="44" t="s">
        <v>632</v>
      </c>
      <c r="C881" s="7" t="s">
        <v>5</v>
      </c>
      <c r="D881" s="92">
        <v>758</v>
      </c>
      <c r="E881" s="32"/>
      <c r="F881" s="187"/>
      <c r="G881" s="36"/>
      <c r="H881" s="33"/>
    </row>
    <row r="882" spans="1:9" s="34" customFormat="1" ht="31.5" x14ac:dyDescent="0.25">
      <c r="A882" s="9">
        <f>+A880+1</f>
        <v>1050</v>
      </c>
      <c r="B882" s="44" t="s">
        <v>694</v>
      </c>
      <c r="C882" s="7"/>
      <c r="D882" s="92">
        <v>0</v>
      </c>
      <c r="E882" s="32"/>
      <c r="F882" s="187"/>
      <c r="G882" s="36"/>
      <c r="H882" s="33"/>
    </row>
    <row r="883" spans="1:9" s="34" customFormat="1" x14ac:dyDescent="0.25">
      <c r="A883" s="9"/>
      <c r="B883" s="44" t="s">
        <v>632</v>
      </c>
      <c r="C883" s="7" t="s">
        <v>5</v>
      </c>
      <c r="D883" s="92">
        <v>205</v>
      </c>
      <c r="E883" s="32"/>
      <c r="F883" s="187"/>
      <c r="G883" s="36"/>
      <c r="H883" s="33"/>
    </row>
    <row r="884" spans="1:9" s="34" customFormat="1" x14ac:dyDescent="0.25">
      <c r="A884" s="9">
        <f>+A882+1</f>
        <v>1051</v>
      </c>
      <c r="B884" s="44" t="s">
        <v>695</v>
      </c>
      <c r="C884" s="7"/>
      <c r="D884" s="92">
        <v>0</v>
      </c>
      <c r="E884" s="32"/>
      <c r="F884" s="187"/>
      <c r="G884" s="36"/>
      <c r="H884" s="33"/>
    </row>
    <row r="885" spans="1:9" s="34" customFormat="1" x14ac:dyDescent="0.25">
      <c r="A885" s="9"/>
      <c r="B885" s="44" t="s">
        <v>632</v>
      </c>
      <c r="C885" s="7" t="s">
        <v>5</v>
      </c>
      <c r="D885" s="92">
        <v>1066</v>
      </c>
      <c r="E885" s="32"/>
      <c r="F885" s="187"/>
      <c r="G885" s="36"/>
      <c r="H885" s="33"/>
    </row>
    <row r="886" spans="1:9" s="34" customFormat="1" x14ac:dyDescent="0.25">
      <c r="A886" s="9"/>
      <c r="B886" s="29" t="s">
        <v>696</v>
      </c>
      <c r="C886" s="7"/>
      <c r="D886" s="92">
        <v>0</v>
      </c>
      <c r="E886" s="32"/>
      <c r="F886" s="187"/>
      <c r="G886" s="36"/>
      <c r="H886" s="33"/>
    </row>
    <row r="887" spans="1:9" s="34" customFormat="1" x14ac:dyDescent="0.25">
      <c r="A887" s="9">
        <f>+A884+1</f>
        <v>1052</v>
      </c>
      <c r="B887" s="44" t="s">
        <v>697</v>
      </c>
      <c r="C887" s="7"/>
      <c r="D887" s="92">
        <v>0</v>
      </c>
      <c r="E887" s="32"/>
      <c r="F887" s="187"/>
      <c r="G887" s="36"/>
      <c r="H887" s="33"/>
    </row>
    <row r="888" spans="1:9" s="34" customFormat="1" x14ac:dyDescent="0.25">
      <c r="A888" s="9"/>
      <c r="B888" s="39" t="s">
        <v>102</v>
      </c>
      <c r="C888" s="47" t="s">
        <v>16</v>
      </c>
      <c r="D888" s="92">
        <f>339</f>
        <v>339</v>
      </c>
      <c r="E888" s="32"/>
      <c r="F888" s="187"/>
      <c r="G888" s="36"/>
      <c r="H888" s="33"/>
    </row>
    <row r="889" spans="1:9" s="34" customFormat="1" x14ac:dyDescent="0.25">
      <c r="A889" s="9">
        <f>+A887+1</f>
        <v>1053</v>
      </c>
      <c r="B889" s="44" t="s">
        <v>698</v>
      </c>
      <c r="C889" s="7"/>
      <c r="D889" s="92">
        <v>0</v>
      </c>
      <c r="E889" s="32"/>
      <c r="F889" s="187"/>
      <c r="G889" s="36"/>
      <c r="H889" s="33"/>
      <c r="I889" s="34">
        <f>387*90</f>
        <v>34830</v>
      </c>
    </row>
    <row r="890" spans="1:9" s="34" customFormat="1" x14ac:dyDescent="0.25">
      <c r="A890" s="9"/>
      <c r="B890" s="39" t="s">
        <v>102</v>
      </c>
      <c r="C890" s="47" t="s">
        <v>16</v>
      </c>
      <c r="D890" s="92">
        <f>401+100</f>
        <v>501</v>
      </c>
      <c r="E890" s="32"/>
      <c r="F890" s="187"/>
      <c r="G890" s="36"/>
      <c r="H890" s="33"/>
      <c r="I890" s="34">
        <f>339*1.3</f>
        <v>440.7</v>
      </c>
    </row>
    <row r="891" spans="1:9" s="34" customFormat="1" x14ac:dyDescent="0.25">
      <c r="A891" s="9">
        <f>+A889+1</f>
        <v>1054</v>
      </c>
      <c r="B891" s="44" t="s">
        <v>699</v>
      </c>
      <c r="C891" s="7"/>
      <c r="D891" s="92">
        <v>0</v>
      </c>
      <c r="E891" s="32"/>
      <c r="F891" s="187"/>
      <c r="G891" s="36"/>
      <c r="H891" s="33"/>
    </row>
    <row r="892" spans="1:9" s="34" customFormat="1" x14ac:dyDescent="0.25">
      <c r="A892" s="9"/>
      <c r="B892" s="39" t="s">
        <v>102</v>
      </c>
      <c r="C892" s="47" t="s">
        <v>16</v>
      </c>
      <c r="D892" s="92">
        <f>347+70</f>
        <v>417</v>
      </c>
      <c r="E892" s="32"/>
      <c r="F892" s="187"/>
      <c r="G892" s="36"/>
      <c r="H892" s="33"/>
    </row>
    <row r="893" spans="1:9" s="34" customFormat="1" x14ac:dyDescent="0.25">
      <c r="A893" s="9">
        <f>+A891+1</f>
        <v>1055</v>
      </c>
      <c r="B893" s="44" t="s">
        <v>700</v>
      </c>
      <c r="C893" s="7"/>
      <c r="D893" s="92">
        <v>0</v>
      </c>
      <c r="E893" s="32"/>
      <c r="F893" s="187"/>
      <c r="G893" s="36"/>
      <c r="H893" s="33"/>
    </row>
    <row r="894" spans="1:9" s="34" customFormat="1" x14ac:dyDescent="0.25">
      <c r="A894" s="9"/>
      <c r="B894" s="39" t="s">
        <v>102</v>
      </c>
      <c r="C894" s="47" t="s">
        <v>16</v>
      </c>
      <c r="D894" s="92">
        <f>354+130</f>
        <v>484</v>
      </c>
      <c r="E894" s="32"/>
      <c r="F894" s="187"/>
      <c r="G894" s="36"/>
      <c r="H894" s="33"/>
    </row>
    <row r="895" spans="1:9" s="34" customFormat="1" x14ac:dyDescent="0.25">
      <c r="A895" s="9">
        <f>+A893+1</f>
        <v>1056</v>
      </c>
      <c r="B895" s="44" t="s">
        <v>701</v>
      </c>
      <c r="C895" s="7"/>
      <c r="D895" s="92">
        <v>0</v>
      </c>
      <c r="E895" s="32"/>
      <c r="F895" s="187"/>
      <c r="G895" s="36"/>
      <c r="H895" s="33"/>
    </row>
    <row r="896" spans="1:9" s="34" customFormat="1" x14ac:dyDescent="0.25">
      <c r="A896" s="9"/>
      <c r="B896" s="39" t="s">
        <v>102</v>
      </c>
      <c r="C896" s="47" t="s">
        <v>16</v>
      </c>
      <c r="D896" s="92">
        <f>184+20</f>
        <v>204</v>
      </c>
      <c r="E896" s="32"/>
      <c r="F896" s="187"/>
      <c r="G896" s="36"/>
      <c r="H896" s="33"/>
    </row>
    <row r="897" spans="1:8" s="34" customFormat="1" x14ac:dyDescent="0.25">
      <c r="A897" s="9">
        <f>+A895+1</f>
        <v>1057</v>
      </c>
      <c r="B897" s="44" t="s">
        <v>702</v>
      </c>
      <c r="C897" s="7"/>
      <c r="D897" s="92">
        <v>0</v>
      </c>
      <c r="E897" s="32"/>
      <c r="F897" s="187"/>
      <c r="G897" s="36"/>
      <c r="H897" s="33"/>
    </row>
    <row r="898" spans="1:8" s="34" customFormat="1" x14ac:dyDescent="0.25">
      <c r="A898" s="9"/>
      <c r="B898" s="39" t="s">
        <v>102</v>
      </c>
      <c r="C898" s="47" t="s">
        <v>16</v>
      </c>
      <c r="D898" s="92">
        <f>55+20</f>
        <v>75</v>
      </c>
      <c r="E898" s="32"/>
      <c r="F898" s="187"/>
      <c r="G898" s="36"/>
      <c r="H898" s="33"/>
    </row>
    <row r="899" spans="1:8" s="34" customFormat="1" x14ac:dyDescent="0.25">
      <c r="A899" s="9">
        <f>+A897+1</f>
        <v>1058</v>
      </c>
      <c r="B899" s="44" t="s">
        <v>703</v>
      </c>
      <c r="C899" s="7"/>
      <c r="D899" s="92">
        <v>0</v>
      </c>
      <c r="E899" s="32"/>
      <c r="F899" s="187"/>
      <c r="G899" s="36"/>
      <c r="H899" s="33"/>
    </row>
    <row r="900" spans="1:8" s="34" customFormat="1" x14ac:dyDescent="0.25">
      <c r="A900" s="9"/>
      <c r="B900" s="39" t="s">
        <v>102</v>
      </c>
      <c r="C900" s="47" t="s">
        <v>16</v>
      </c>
      <c r="D900" s="92">
        <f>36+15</f>
        <v>51</v>
      </c>
      <c r="E900" s="32"/>
      <c r="F900" s="187"/>
      <c r="G900" s="36"/>
      <c r="H900" s="33"/>
    </row>
    <row r="901" spans="1:8" s="34" customFormat="1" x14ac:dyDescent="0.25">
      <c r="A901" s="9">
        <f>+A899+1</f>
        <v>1059</v>
      </c>
      <c r="B901" s="44" t="s">
        <v>704</v>
      </c>
      <c r="C901" s="7"/>
      <c r="D901" s="92">
        <v>0</v>
      </c>
      <c r="E901" s="32"/>
      <c r="F901" s="187"/>
      <c r="G901" s="36"/>
      <c r="H901" s="33"/>
    </row>
    <row r="902" spans="1:8" s="34" customFormat="1" x14ac:dyDescent="0.25">
      <c r="A902" s="9"/>
      <c r="B902" s="39" t="s">
        <v>102</v>
      </c>
      <c r="C902" s="47" t="s">
        <v>16</v>
      </c>
      <c r="D902" s="92">
        <f>17+12</f>
        <v>29</v>
      </c>
      <c r="E902" s="32"/>
      <c r="F902" s="187"/>
      <c r="G902" s="36"/>
      <c r="H902" s="33"/>
    </row>
    <row r="903" spans="1:8" s="34" customFormat="1" x14ac:dyDescent="0.25">
      <c r="A903" s="9">
        <f>+A901+1</f>
        <v>1060</v>
      </c>
      <c r="B903" s="44" t="s">
        <v>633</v>
      </c>
      <c r="C903" s="7"/>
      <c r="D903" s="92">
        <v>0</v>
      </c>
      <c r="E903" s="32"/>
      <c r="F903" s="187"/>
      <c r="G903" s="36"/>
      <c r="H903" s="33"/>
    </row>
    <row r="904" spans="1:8" s="34" customFormat="1" x14ac:dyDescent="0.3">
      <c r="A904" s="161"/>
      <c r="B904" s="39" t="s">
        <v>102</v>
      </c>
      <c r="C904" s="47" t="s">
        <v>16</v>
      </c>
      <c r="D904" s="92">
        <f>21+14</f>
        <v>35</v>
      </c>
      <c r="E904" s="32"/>
      <c r="F904" s="187"/>
      <c r="G904" s="36"/>
      <c r="H904" s="33"/>
    </row>
    <row r="905" spans="1:8" s="34" customFormat="1" x14ac:dyDescent="0.25">
      <c r="A905" s="9">
        <f>+A903+1</f>
        <v>1061</v>
      </c>
      <c r="B905" s="44" t="s">
        <v>705</v>
      </c>
      <c r="C905" s="7"/>
      <c r="D905" s="92">
        <v>0</v>
      </c>
      <c r="E905" s="32"/>
      <c r="F905" s="187"/>
      <c r="G905" s="36"/>
      <c r="H905" s="33"/>
    </row>
    <row r="906" spans="1:8" s="34" customFormat="1" x14ac:dyDescent="0.25">
      <c r="A906" s="9"/>
      <c r="B906" s="39" t="s">
        <v>102</v>
      </c>
      <c r="C906" s="47" t="s">
        <v>16</v>
      </c>
      <c r="D906" s="92">
        <f>6+9</f>
        <v>15</v>
      </c>
      <c r="E906" s="32"/>
      <c r="F906" s="187"/>
      <c r="G906" s="36"/>
      <c r="H906" s="33"/>
    </row>
    <row r="907" spans="1:8" s="34" customFormat="1" x14ac:dyDescent="0.25">
      <c r="A907" s="165"/>
      <c r="B907" s="29" t="s">
        <v>706</v>
      </c>
      <c r="C907" s="7"/>
      <c r="D907" s="92">
        <v>0</v>
      </c>
      <c r="E907" s="32"/>
      <c r="F907" s="187"/>
      <c r="G907" s="36"/>
      <c r="H907" s="33"/>
    </row>
    <row r="908" spans="1:8" s="34" customFormat="1" x14ac:dyDescent="0.25">
      <c r="A908" s="9">
        <f>+A905+1</f>
        <v>1062</v>
      </c>
      <c r="B908" s="44" t="s">
        <v>707</v>
      </c>
      <c r="C908" s="7"/>
      <c r="D908" s="92">
        <v>0</v>
      </c>
      <c r="E908" s="32"/>
      <c r="F908" s="187"/>
      <c r="G908" s="36"/>
      <c r="H908" s="33"/>
    </row>
    <row r="909" spans="1:8" s="34" customFormat="1" x14ac:dyDescent="0.25">
      <c r="A909" s="9"/>
      <c r="B909" s="40" t="s">
        <v>17</v>
      </c>
      <c r="C909" s="11" t="s">
        <v>18</v>
      </c>
      <c r="D909" s="92">
        <v>134</v>
      </c>
      <c r="E909" s="32"/>
      <c r="F909" s="187"/>
      <c r="G909" s="36"/>
      <c r="H909" s="33"/>
    </row>
    <row r="910" spans="1:8" s="34" customFormat="1" x14ac:dyDescent="0.25">
      <c r="A910" s="9">
        <f>+A908+1</f>
        <v>1063</v>
      </c>
      <c r="B910" s="44" t="s">
        <v>708</v>
      </c>
      <c r="C910" s="7"/>
      <c r="D910" s="92">
        <v>0</v>
      </c>
      <c r="E910" s="32"/>
      <c r="F910" s="187"/>
      <c r="G910" s="36"/>
      <c r="H910" s="33"/>
    </row>
    <row r="911" spans="1:8" s="34" customFormat="1" x14ac:dyDescent="0.25">
      <c r="A911" s="9"/>
      <c r="B911" s="40" t="s">
        <v>17</v>
      </c>
      <c r="C911" s="11" t="s">
        <v>18</v>
      </c>
      <c r="D911" s="92">
        <v>22</v>
      </c>
      <c r="E911" s="32"/>
      <c r="F911" s="187"/>
      <c r="G911" s="36"/>
      <c r="H911" s="33"/>
    </row>
    <row r="912" spans="1:8" s="34" customFormat="1" x14ac:dyDescent="0.25">
      <c r="A912" s="9">
        <f>+A910+1</f>
        <v>1064</v>
      </c>
      <c r="B912" s="44" t="s">
        <v>709</v>
      </c>
      <c r="C912" s="7"/>
      <c r="D912" s="92"/>
      <c r="E912" s="32"/>
      <c r="F912" s="187"/>
      <c r="G912" s="36"/>
      <c r="H912" s="33"/>
    </row>
    <row r="913" spans="1:8" s="34" customFormat="1" x14ac:dyDescent="0.25">
      <c r="A913" s="9"/>
      <c r="B913" s="44" t="s">
        <v>630</v>
      </c>
      <c r="C913" s="11" t="s">
        <v>18</v>
      </c>
      <c r="D913" s="92">
        <v>8</v>
      </c>
      <c r="E913" s="32"/>
      <c r="F913" s="187"/>
      <c r="G913" s="36"/>
      <c r="H913" s="33"/>
    </row>
    <row r="914" spans="1:8" s="34" customFormat="1" x14ac:dyDescent="0.25">
      <c r="A914" s="165"/>
      <c r="B914" s="29" t="s">
        <v>710</v>
      </c>
      <c r="C914" s="7"/>
      <c r="D914" s="92">
        <v>0</v>
      </c>
      <c r="E914" s="32"/>
      <c r="F914" s="187"/>
      <c r="G914" s="36"/>
      <c r="H914" s="33"/>
    </row>
    <row r="915" spans="1:8" s="34" customFormat="1" x14ac:dyDescent="0.25">
      <c r="A915" s="9">
        <f>+A912+1</f>
        <v>1065</v>
      </c>
      <c r="B915" s="44" t="s">
        <v>711</v>
      </c>
      <c r="C915" s="7"/>
      <c r="D915" s="92">
        <v>0</v>
      </c>
      <c r="E915" s="32"/>
      <c r="F915" s="187"/>
      <c r="G915" s="36"/>
      <c r="H915" s="33"/>
    </row>
    <row r="916" spans="1:8" s="34" customFormat="1" x14ac:dyDescent="0.25">
      <c r="A916" s="9"/>
      <c r="B916" s="39" t="s">
        <v>102</v>
      </c>
      <c r="C916" s="47" t="s">
        <v>16</v>
      </c>
      <c r="D916" s="92">
        <v>420</v>
      </c>
      <c r="E916" s="32"/>
      <c r="F916" s="187"/>
      <c r="G916" s="36"/>
      <c r="H916" s="33"/>
    </row>
    <row r="917" spans="1:8" s="34" customFormat="1" x14ac:dyDescent="0.25">
      <c r="A917" s="9">
        <f>+A915+1</f>
        <v>1066</v>
      </c>
      <c r="B917" s="44" t="s">
        <v>712</v>
      </c>
      <c r="C917" s="7"/>
      <c r="D917" s="92">
        <v>0</v>
      </c>
      <c r="E917" s="32"/>
      <c r="F917" s="187"/>
      <c r="G917" s="36"/>
      <c r="H917" s="33"/>
    </row>
    <row r="918" spans="1:8" s="34" customFormat="1" x14ac:dyDescent="0.25">
      <c r="A918" s="9"/>
      <c r="B918" s="39" t="s">
        <v>102</v>
      </c>
      <c r="C918" s="47" t="s">
        <v>16</v>
      </c>
      <c r="D918" s="92">
        <v>286</v>
      </c>
      <c r="E918" s="32"/>
      <c r="F918" s="187"/>
      <c r="G918" s="36"/>
      <c r="H918" s="33"/>
    </row>
    <row r="919" spans="1:8" s="34" customFormat="1" x14ac:dyDescent="0.25">
      <c r="A919" s="9">
        <f>+A917+1</f>
        <v>1067</v>
      </c>
      <c r="B919" s="44" t="s">
        <v>713</v>
      </c>
      <c r="C919" s="7"/>
      <c r="D919" s="92">
        <v>0</v>
      </c>
      <c r="E919" s="32"/>
      <c r="F919" s="187"/>
      <c r="G919" s="36"/>
      <c r="H919" s="33"/>
    </row>
    <row r="920" spans="1:8" s="34" customFormat="1" x14ac:dyDescent="0.25">
      <c r="A920" s="9"/>
      <c r="B920" s="39" t="s">
        <v>102</v>
      </c>
      <c r="C920" s="47" t="s">
        <v>16</v>
      </c>
      <c r="D920" s="92">
        <v>201</v>
      </c>
      <c r="E920" s="32"/>
      <c r="F920" s="187"/>
      <c r="G920" s="36"/>
      <c r="H920" s="33"/>
    </row>
    <row r="921" spans="1:8" s="34" customFormat="1" x14ac:dyDescent="0.25">
      <c r="A921" s="9">
        <f>+A919+1</f>
        <v>1068</v>
      </c>
      <c r="B921" s="44" t="s">
        <v>714</v>
      </c>
      <c r="C921" s="7"/>
      <c r="D921" s="92">
        <v>0</v>
      </c>
      <c r="E921" s="32"/>
      <c r="F921" s="187"/>
      <c r="G921" s="36"/>
      <c r="H921" s="33"/>
    </row>
    <row r="922" spans="1:8" s="34" customFormat="1" x14ac:dyDescent="0.25">
      <c r="A922" s="9"/>
      <c r="B922" s="39" t="s">
        <v>102</v>
      </c>
      <c r="C922" s="47" t="s">
        <v>16</v>
      </c>
      <c r="D922" s="92">
        <v>226</v>
      </c>
      <c r="E922" s="32"/>
      <c r="F922" s="187"/>
      <c r="G922" s="36"/>
      <c r="H922" s="33"/>
    </row>
    <row r="923" spans="1:8" s="34" customFormat="1" ht="31.5" x14ac:dyDescent="0.25">
      <c r="A923" s="9">
        <f>+A921+1</f>
        <v>1069</v>
      </c>
      <c r="B923" s="44" t="s">
        <v>715</v>
      </c>
      <c r="C923" s="7"/>
      <c r="D923" s="92">
        <v>0</v>
      </c>
      <c r="E923" s="32"/>
      <c r="F923" s="187"/>
      <c r="G923" s="36"/>
      <c r="H923" s="33"/>
    </row>
    <row r="924" spans="1:8" s="34" customFormat="1" x14ac:dyDescent="0.25">
      <c r="A924" s="9"/>
      <c r="B924" s="39" t="s">
        <v>102</v>
      </c>
      <c r="C924" s="47" t="s">
        <v>16</v>
      </c>
      <c r="D924" s="92">
        <v>30</v>
      </c>
      <c r="E924" s="32"/>
      <c r="F924" s="187"/>
      <c r="G924" s="36"/>
      <c r="H924" s="33"/>
    </row>
    <row r="925" spans="1:8" s="34" customFormat="1" x14ac:dyDescent="0.25">
      <c r="A925" s="9"/>
      <c r="B925" s="29" t="s">
        <v>716</v>
      </c>
      <c r="C925" s="7"/>
      <c r="D925" s="92">
        <v>0</v>
      </c>
      <c r="E925" s="32"/>
      <c r="F925" s="187"/>
      <c r="G925" s="36"/>
      <c r="H925" s="33"/>
    </row>
    <row r="926" spans="1:8" s="34" customFormat="1" x14ac:dyDescent="0.25">
      <c r="A926" s="9">
        <f>+A923+1</f>
        <v>1070</v>
      </c>
      <c r="B926" s="44" t="s">
        <v>717</v>
      </c>
      <c r="C926" s="7"/>
      <c r="D926" s="92">
        <v>0</v>
      </c>
      <c r="E926" s="32"/>
      <c r="F926" s="187"/>
      <c r="G926" s="36"/>
      <c r="H926" s="33"/>
    </row>
    <row r="927" spans="1:8" s="34" customFormat="1" x14ac:dyDescent="0.25">
      <c r="A927" s="9"/>
      <c r="B927" s="40" t="s">
        <v>17</v>
      </c>
      <c r="C927" s="11" t="s">
        <v>18</v>
      </c>
      <c r="D927" s="92">
        <v>134</v>
      </c>
      <c r="E927" s="32"/>
      <c r="F927" s="187"/>
      <c r="G927" s="36"/>
      <c r="H927" s="33"/>
    </row>
    <row r="928" spans="1:8" s="34" customFormat="1" x14ac:dyDescent="0.25">
      <c r="A928" s="9">
        <f>+A926+1</f>
        <v>1071</v>
      </c>
      <c r="B928" s="44" t="s">
        <v>718</v>
      </c>
      <c r="C928" s="7"/>
      <c r="D928" s="92">
        <v>0</v>
      </c>
      <c r="E928" s="32"/>
      <c r="F928" s="187"/>
      <c r="G928" s="36"/>
      <c r="H928" s="33"/>
    </row>
    <row r="929" spans="1:8" s="34" customFormat="1" x14ac:dyDescent="0.25">
      <c r="A929" s="9"/>
      <c r="B929" s="40" t="s">
        <v>17</v>
      </c>
      <c r="C929" s="11" t="s">
        <v>18</v>
      </c>
      <c r="D929" s="92">
        <v>21</v>
      </c>
      <c r="E929" s="32"/>
      <c r="F929" s="187"/>
      <c r="G929" s="36"/>
      <c r="H929" s="33"/>
    </row>
    <row r="930" spans="1:8" s="34" customFormat="1" x14ac:dyDescent="0.25">
      <c r="A930" s="9">
        <f>+A928+1</f>
        <v>1072</v>
      </c>
      <c r="B930" s="44" t="s">
        <v>719</v>
      </c>
      <c r="C930" s="7"/>
      <c r="D930" s="92">
        <v>0</v>
      </c>
      <c r="E930" s="32"/>
      <c r="F930" s="187"/>
      <c r="G930" s="36"/>
      <c r="H930" s="33"/>
    </row>
    <row r="931" spans="1:8" s="34" customFormat="1" x14ac:dyDescent="0.25">
      <c r="A931" s="9"/>
      <c r="B931" s="40" t="s">
        <v>17</v>
      </c>
      <c r="C931" s="11" t="s">
        <v>18</v>
      </c>
      <c r="D931" s="92">
        <v>62</v>
      </c>
      <c r="E931" s="32"/>
      <c r="F931" s="187"/>
      <c r="G931" s="36"/>
      <c r="H931" s="33"/>
    </row>
    <row r="932" spans="1:8" s="34" customFormat="1" x14ac:dyDescent="0.25">
      <c r="A932" s="9">
        <f>+A930+1</f>
        <v>1073</v>
      </c>
      <c r="B932" s="44" t="s">
        <v>720</v>
      </c>
      <c r="C932" s="7"/>
      <c r="D932" s="92">
        <v>0</v>
      </c>
      <c r="E932" s="32"/>
      <c r="F932" s="187"/>
      <c r="G932" s="36"/>
      <c r="H932" s="33"/>
    </row>
    <row r="933" spans="1:8" s="34" customFormat="1" x14ac:dyDescent="0.25">
      <c r="A933" s="9"/>
      <c r="B933" s="40" t="s">
        <v>17</v>
      </c>
      <c r="C933" s="11" t="s">
        <v>18</v>
      </c>
      <c r="D933" s="92">
        <v>20</v>
      </c>
      <c r="E933" s="32"/>
      <c r="F933" s="187"/>
      <c r="G933" s="36"/>
      <c r="H933" s="33"/>
    </row>
    <row r="934" spans="1:8" s="34" customFormat="1" x14ac:dyDescent="0.25">
      <c r="A934" s="9">
        <f>+A932+1</f>
        <v>1074</v>
      </c>
      <c r="B934" s="44" t="s">
        <v>721</v>
      </c>
      <c r="C934" s="7"/>
      <c r="D934" s="92">
        <v>0</v>
      </c>
      <c r="E934" s="32"/>
      <c r="F934" s="187"/>
      <c r="G934" s="36"/>
      <c r="H934" s="33"/>
    </row>
    <row r="935" spans="1:8" s="34" customFormat="1" x14ac:dyDescent="0.25">
      <c r="A935" s="9"/>
      <c r="B935" s="40" t="s">
        <v>17</v>
      </c>
      <c r="C935" s="11" t="s">
        <v>18</v>
      </c>
      <c r="D935" s="92">
        <v>36</v>
      </c>
      <c r="E935" s="32"/>
      <c r="F935" s="187"/>
      <c r="G935" s="36"/>
      <c r="H935" s="33"/>
    </row>
    <row r="936" spans="1:8" s="34" customFormat="1" x14ac:dyDescent="0.25">
      <c r="A936" s="9">
        <f>+A934+1</f>
        <v>1075</v>
      </c>
      <c r="B936" s="44" t="s">
        <v>722</v>
      </c>
      <c r="C936" s="7"/>
      <c r="D936" s="92">
        <v>0</v>
      </c>
      <c r="E936" s="32"/>
      <c r="F936" s="187"/>
      <c r="G936" s="36"/>
      <c r="H936" s="33"/>
    </row>
    <row r="937" spans="1:8" s="34" customFormat="1" x14ac:dyDescent="0.25">
      <c r="A937" s="9"/>
      <c r="B937" s="40" t="s">
        <v>17</v>
      </c>
      <c r="C937" s="11" t="s">
        <v>18</v>
      </c>
      <c r="D937" s="92">
        <v>6</v>
      </c>
      <c r="E937" s="32"/>
      <c r="F937" s="187"/>
      <c r="G937" s="36"/>
      <c r="H937" s="33"/>
    </row>
    <row r="938" spans="1:8" s="34" customFormat="1" x14ac:dyDescent="0.25">
      <c r="A938" s="9">
        <f>+A936+1</f>
        <v>1076</v>
      </c>
      <c r="B938" s="44" t="s">
        <v>723</v>
      </c>
      <c r="C938" s="7"/>
      <c r="D938" s="92">
        <v>0</v>
      </c>
      <c r="E938" s="32"/>
      <c r="F938" s="187"/>
      <c r="G938" s="36"/>
      <c r="H938" s="33"/>
    </row>
    <row r="939" spans="1:8" s="34" customFormat="1" x14ac:dyDescent="0.25">
      <c r="A939" s="9"/>
      <c r="B939" s="40" t="s">
        <v>17</v>
      </c>
      <c r="C939" s="11" t="s">
        <v>18</v>
      </c>
      <c r="D939" s="92">
        <v>24</v>
      </c>
      <c r="E939" s="32"/>
      <c r="F939" s="187"/>
      <c r="G939" s="36"/>
      <c r="H939" s="33"/>
    </row>
    <row r="940" spans="1:8" s="34" customFormat="1" x14ac:dyDescent="0.25">
      <c r="A940" s="9">
        <f>+A938+1</f>
        <v>1077</v>
      </c>
      <c r="B940" s="44" t="s">
        <v>724</v>
      </c>
      <c r="C940" s="7"/>
      <c r="D940" s="92">
        <v>0</v>
      </c>
      <c r="E940" s="32"/>
      <c r="F940" s="187"/>
      <c r="G940" s="36"/>
      <c r="H940" s="33"/>
    </row>
    <row r="941" spans="1:8" s="34" customFormat="1" x14ac:dyDescent="0.25">
      <c r="A941" s="9"/>
      <c r="B941" s="40" t="s">
        <v>17</v>
      </c>
      <c r="C941" s="11" t="s">
        <v>18</v>
      </c>
      <c r="D941" s="92">
        <v>28</v>
      </c>
      <c r="E941" s="32"/>
      <c r="F941" s="187"/>
      <c r="G941" s="36"/>
      <c r="H941" s="33"/>
    </row>
    <row r="942" spans="1:8" s="34" customFormat="1" x14ac:dyDescent="0.25">
      <c r="A942" s="9"/>
      <c r="B942" s="29" t="s">
        <v>725</v>
      </c>
      <c r="C942" s="7"/>
      <c r="D942" s="92">
        <v>0</v>
      </c>
      <c r="E942" s="32"/>
      <c r="F942" s="187"/>
      <c r="G942" s="36"/>
      <c r="H942" s="33"/>
    </row>
    <row r="943" spans="1:8" s="34" customFormat="1" ht="31.5" x14ac:dyDescent="0.25">
      <c r="A943" s="9">
        <f>+A940+1</f>
        <v>1078</v>
      </c>
      <c r="B943" s="44" t="s">
        <v>726</v>
      </c>
      <c r="C943" s="7"/>
      <c r="D943" s="92">
        <v>0</v>
      </c>
      <c r="E943" s="32"/>
      <c r="F943" s="187"/>
      <c r="G943" s="36"/>
      <c r="H943" s="33"/>
    </row>
    <row r="944" spans="1:8" s="34" customFormat="1" x14ac:dyDescent="0.25">
      <c r="A944" s="9"/>
      <c r="B944" s="39" t="s">
        <v>139</v>
      </c>
      <c r="C944" s="47" t="s">
        <v>140</v>
      </c>
      <c r="D944" s="92">
        <v>4</v>
      </c>
      <c r="E944" s="32"/>
      <c r="F944" s="187"/>
      <c r="G944" s="36"/>
      <c r="H944" s="33"/>
    </row>
    <row r="945" spans="1:8" s="34" customFormat="1" ht="31.5" x14ac:dyDescent="0.25">
      <c r="A945" s="9">
        <f>+A943+1</f>
        <v>1079</v>
      </c>
      <c r="B945" s="44" t="s">
        <v>727</v>
      </c>
      <c r="C945" s="7"/>
      <c r="D945" s="92"/>
      <c r="E945" s="32"/>
      <c r="F945" s="187"/>
      <c r="G945" s="36"/>
      <c r="H945" s="33"/>
    </row>
    <row r="946" spans="1:8" s="34" customFormat="1" x14ac:dyDescent="0.25">
      <c r="A946" s="9"/>
      <c r="B946" s="39" t="s">
        <v>139</v>
      </c>
      <c r="C946" s="47" t="s">
        <v>140</v>
      </c>
      <c r="D946" s="92">
        <v>2</v>
      </c>
      <c r="E946" s="32"/>
      <c r="F946" s="187"/>
      <c r="G946" s="36"/>
      <c r="H946" s="33"/>
    </row>
    <row r="947" spans="1:8" s="34" customFormat="1" ht="31.5" x14ac:dyDescent="0.25">
      <c r="A947" s="9">
        <f>+A945+1</f>
        <v>1080</v>
      </c>
      <c r="B947" s="44" t="s">
        <v>728</v>
      </c>
      <c r="C947" s="7"/>
      <c r="D947" s="92">
        <v>0</v>
      </c>
      <c r="E947" s="32"/>
      <c r="F947" s="187"/>
      <c r="G947" s="36"/>
      <c r="H947" s="33"/>
    </row>
    <row r="948" spans="1:8" s="34" customFormat="1" x14ac:dyDescent="0.25">
      <c r="A948" s="9"/>
      <c r="B948" s="39" t="s">
        <v>139</v>
      </c>
      <c r="C948" s="47" t="s">
        <v>140</v>
      </c>
      <c r="D948" s="92">
        <v>4</v>
      </c>
      <c r="E948" s="32"/>
      <c r="F948" s="187"/>
      <c r="G948" s="36"/>
      <c r="H948" s="33"/>
    </row>
    <row r="949" spans="1:8" s="34" customFormat="1" ht="31.5" x14ac:dyDescent="0.25">
      <c r="A949" s="9">
        <f>+A947+1</f>
        <v>1081</v>
      </c>
      <c r="B949" s="44" t="s">
        <v>729</v>
      </c>
      <c r="C949" s="7"/>
      <c r="D949" s="92">
        <v>0</v>
      </c>
      <c r="E949" s="32"/>
      <c r="F949" s="187"/>
      <c r="G949" s="36"/>
      <c r="H949" s="33"/>
    </row>
    <row r="950" spans="1:8" s="34" customFormat="1" x14ac:dyDescent="0.25">
      <c r="A950" s="9"/>
      <c r="B950" s="39" t="s">
        <v>139</v>
      </c>
      <c r="C950" s="47" t="s">
        <v>140</v>
      </c>
      <c r="D950" s="92">
        <v>4</v>
      </c>
      <c r="E950" s="32"/>
      <c r="F950" s="187"/>
      <c r="G950" s="36"/>
      <c r="H950" s="33"/>
    </row>
    <row r="951" spans="1:8" s="34" customFormat="1" x14ac:dyDescent="0.3">
      <c r="A951" s="161"/>
      <c r="B951" s="29" t="s">
        <v>730</v>
      </c>
      <c r="C951" s="7"/>
      <c r="D951" s="92">
        <v>0</v>
      </c>
      <c r="E951" s="32"/>
      <c r="F951" s="187"/>
      <c r="G951" s="36"/>
      <c r="H951" s="33"/>
    </row>
    <row r="952" spans="1:8" s="34" customFormat="1" ht="31.5" x14ac:dyDescent="0.25">
      <c r="A952" s="9">
        <f>+A949+1</f>
        <v>1082</v>
      </c>
      <c r="B952" s="44" t="s">
        <v>731</v>
      </c>
      <c r="C952" s="7"/>
      <c r="D952" s="92">
        <v>0</v>
      </c>
      <c r="E952" s="32"/>
      <c r="F952" s="187"/>
      <c r="G952" s="36"/>
      <c r="H952" s="33"/>
    </row>
    <row r="953" spans="1:8" s="34" customFormat="1" x14ac:dyDescent="0.25">
      <c r="A953" s="9"/>
      <c r="B953" s="39" t="s">
        <v>139</v>
      </c>
      <c r="C953" s="47" t="s">
        <v>140</v>
      </c>
      <c r="D953" s="92">
        <v>1</v>
      </c>
      <c r="E953" s="32"/>
      <c r="F953" s="187"/>
      <c r="G953" s="36"/>
      <c r="H953" s="33"/>
    </row>
    <row r="954" spans="1:8" s="34" customFormat="1" ht="31.5" x14ac:dyDescent="0.25">
      <c r="A954" s="9">
        <f>+A952+1</f>
        <v>1083</v>
      </c>
      <c r="B954" s="44" t="s">
        <v>896</v>
      </c>
      <c r="C954" s="7"/>
      <c r="D954" s="92">
        <v>0</v>
      </c>
      <c r="E954" s="32"/>
      <c r="F954" s="187"/>
      <c r="G954" s="36"/>
      <c r="H954" s="33"/>
    </row>
    <row r="955" spans="1:8" s="34" customFormat="1" x14ac:dyDescent="0.25">
      <c r="A955" s="9"/>
      <c r="B955" s="39" t="s">
        <v>139</v>
      </c>
      <c r="C955" s="47" t="s">
        <v>140</v>
      </c>
      <c r="D955" s="92">
        <v>2</v>
      </c>
      <c r="E955" s="32"/>
      <c r="F955" s="187"/>
      <c r="G955" s="36"/>
      <c r="H955" s="33"/>
    </row>
    <row r="956" spans="1:8" s="34" customFormat="1" x14ac:dyDescent="0.25">
      <c r="A956" s="9"/>
      <c r="B956" s="29" t="s">
        <v>732</v>
      </c>
      <c r="C956" s="7"/>
      <c r="D956" s="92">
        <v>0</v>
      </c>
      <c r="E956" s="32"/>
      <c r="F956" s="187"/>
      <c r="G956" s="36"/>
      <c r="H956" s="33"/>
    </row>
    <row r="957" spans="1:8" s="34" customFormat="1" ht="31.5" x14ac:dyDescent="0.25">
      <c r="A957" s="9">
        <f>+A954+1</f>
        <v>1084</v>
      </c>
      <c r="B957" s="44" t="s">
        <v>733</v>
      </c>
      <c r="C957" s="7"/>
      <c r="D957" s="92">
        <v>0</v>
      </c>
      <c r="E957" s="32"/>
      <c r="F957" s="187"/>
      <c r="G957" s="36"/>
      <c r="H957" s="33"/>
    </row>
    <row r="958" spans="1:8" s="34" customFormat="1" x14ac:dyDescent="0.25">
      <c r="A958" s="9"/>
      <c r="B958" s="40" t="s">
        <v>17</v>
      </c>
      <c r="C958" s="11" t="s">
        <v>18</v>
      </c>
      <c r="D958" s="92">
        <v>24</v>
      </c>
      <c r="E958" s="32"/>
      <c r="F958" s="187"/>
      <c r="G958" s="36"/>
      <c r="H958" s="33"/>
    </row>
    <row r="959" spans="1:8" s="34" customFormat="1" ht="31.5" x14ac:dyDescent="0.25">
      <c r="A959" s="9">
        <f>+A957+1</f>
        <v>1085</v>
      </c>
      <c r="B959" s="44" t="s">
        <v>734</v>
      </c>
      <c r="C959" s="7"/>
      <c r="D959" s="92">
        <v>0</v>
      </c>
      <c r="E959" s="32"/>
      <c r="F959" s="187"/>
      <c r="G959" s="36"/>
      <c r="H959" s="33"/>
    </row>
    <row r="960" spans="1:8" s="34" customFormat="1" x14ac:dyDescent="0.25">
      <c r="A960" s="9"/>
      <c r="B960" s="40" t="s">
        <v>17</v>
      </c>
      <c r="C960" s="11" t="s">
        <v>18</v>
      </c>
      <c r="D960" s="92">
        <v>12</v>
      </c>
      <c r="E960" s="32"/>
      <c r="F960" s="187"/>
      <c r="G960" s="36"/>
      <c r="H960" s="33"/>
    </row>
    <row r="961" spans="1:8" s="34" customFormat="1" ht="31.5" x14ac:dyDescent="0.25">
      <c r="A961" s="9">
        <f>+A959+1</f>
        <v>1086</v>
      </c>
      <c r="B961" s="44" t="s">
        <v>735</v>
      </c>
      <c r="C961" s="7"/>
      <c r="D961" s="92">
        <v>0</v>
      </c>
      <c r="E961" s="32"/>
      <c r="F961" s="187"/>
      <c r="G961" s="36"/>
      <c r="H961" s="33"/>
    </row>
    <row r="962" spans="1:8" s="34" customFormat="1" x14ac:dyDescent="0.25">
      <c r="A962" s="9"/>
      <c r="B962" s="40" t="s">
        <v>17</v>
      </c>
      <c r="C962" s="11" t="s">
        <v>18</v>
      </c>
      <c r="D962" s="92">
        <v>6</v>
      </c>
      <c r="E962" s="32"/>
      <c r="F962" s="187"/>
      <c r="G962" s="36"/>
      <c r="H962" s="33"/>
    </row>
    <row r="963" spans="1:8" s="34" customFormat="1" x14ac:dyDescent="0.25">
      <c r="A963" s="9">
        <f>+A961+1</f>
        <v>1087</v>
      </c>
      <c r="B963" s="44" t="s">
        <v>736</v>
      </c>
      <c r="C963" s="7"/>
      <c r="D963" s="92">
        <v>0</v>
      </c>
      <c r="E963" s="32"/>
      <c r="F963" s="187"/>
      <c r="G963" s="36"/>
      <c r="H963" s="33"/>
    </row>
    <row r="964" spans="1:8" s="34" customFormat="1" x14ac:dyDescent="0.25">
      <c r="A964" s="9"/>
      <c r="B964" s="40" t="s">
        <v>17</v>
      </c>
      <c r="C964" s="11" t="s">
        <v>18</v>
      </c>
      <c r="D964" s="92">
        <v>4</v>
      </c>
      <c r="E964" s="32"/>
      <c r="F964" s="187"/>
      <c r="G964" s="36"/>
      <c r="H964" s="33"/>
    </row>
    <row r="965" spans="1:8" s="34" customFormat="1" x14ac:dyDescent="0.25">
      <c r="A965" s="9"/>
      <c r="B965" s="29" t="s">
        <v>737</v>
      </c>
      <c r="C965" s="7"/>
      <c r="D965" s="92">
        <v>0</v>
      </c>
      <c r="E965" s="32"/>
      <c r="F965" s="187"/>
      <c r="G965" s="36"/>
      <c r="H965" s="33"/>
    </row>
    <row r="966" spans="1:8" s="34" customFormat="1" ht="31.5" x14ac:dyDescent="0.25">
      <c r="A966" s="9">
        <f>+A963+1</f>
        <v>1088</v>
      </c>
      <c r="B966" s="44" t="s">
        <v>738</v>
      </c>
      <c r="C966" s="7"/>
      <c r="D966" s="92">
        <v>0</v>
      </c>
      <c r="E966" s="32"/>
      <c r="F966" s="187"/>
      <c r="G966" s="36"/>
      <c r="H966" s="33"/>
    </row>
    <row r="967" spans="1:8" s="34" customFormat="1" x14ac:dyDescent="0.25">
      <c r="A967" s="9"/>
      <c r="B967" s="40" t="s">
        <v>17</v>
      </c>
      <c r="C967" s="11" t="s">
        <v>18</v>
      </c>
      <c r="D967" s="92">
        <v>18</v>
      </c>
      <c r="E967" s="32"/>
      <c r="F967" s="187"/>
      <c r="G967" s="36"/>
      <c r="H967" s="33"/>
    </row>
    <row r="968" spans="1:8" s="34" customFormat="1" ht="31.5" x14ac:dyDescent="0.25">
      <c r="A968" s="9">
        <f>+A966+1</f>
        <v>1089</v>
      </c>
      <c r="B968" s="44" t="s">
        <v>739</v>
      </c>
      <c r="C968" s="7"/>
      <c r="D968" s="92">
        <v>0</v>
      </c>
      <c r="E968" s="32"/>
      <c r="F968" s="187"/>
      <c r="G968" s="36"/>
      <c r="H968" s="33"/>
    </row>
    <row r="969" spans="1:8" s="34" customFormat="1" x14ac:dyDescent="0.25">
      <c r="A969" s="9"/>
      <c r="B969" s="40" t="s">
        <v>17</v>
      </c>
      <c r="C969" s="11" t="s">
        <v>18</v>
      </c>
      <c r="D969" s="92">
        <v>16</v>
      </c>
      <c r="E969" s="32"/>
      <c r="F969" s="187"/>
      <c r="G969" s="36"/>
      <c r="H969" s="33"/>
    </row>
    <row r="970" spans="1:8" s="34" customFormat="1" ht="31.5" x14ac:dyDescent="0.25">
      <c r="A970" s="9">
        <f>+A968+1</f>
        <v>1090</v>
      </c>
      <c r="B970" s="44" t="s">
        <v>740</v>
      </c>
      <c r="C970" s="7"/>
      <c r="D970" s="92">
        <v>0</v>
      </c>
      <c r="E970" s="32"/>
      <c r="F970" s="187"/>
      <c r="G970" s="36"/>
      <c r="H970" s="33"/>
    </row>
    <row r="971" spans="1:8" s="34" customFormat="1" x14ac:dyDescent="0.25">
      <c r="A971" s="9"/>
      <c r="B971" s="40" t="s">
        <v>17</v>
      </c>
      <c r="C971" s="11" t="s">
        <v>18</v>
      </c>
      <c r="D971" s="92">
        <v>14</v>
      </c>
      <c r="E971" s="32"/>
      <c r="F971" s="187"/>
      <c r="G971" s="36"/>
      <c r="H971" s="33"/>
    </row>
    <row r="972" spans="1:8" s="34" customFormat="1" x14ac:dyDescent="0.25">
      <c r="A972" s="9"/>
      <c r="B972" s="29" t="s">
        <v>741</v>
      </c>
      <c r="C972" s="7"/>
      <c r="D972" s="92">
        <v>0</v>
      </c>
      <c r="E972" s="32"/>
      <c r="F972" s="187"/>
      <c r="G972" s="36"/>
      <c r="H972" s="33"/>
    </row>
    <row r="973" spans="1:8" s="34" customFormat="1" x14ac:dyDescent="0.25">
      <c r="A973" s="9">
        <f>+A970+1</f>
        <v>1091</v>
      </c>
      <c r="B973" s="44" t="s">
        <v>742</v>
      </c>
      <c r="C973" s="7"/>
      <c r="D973" s="92">
        <v>0</v>
      </c>
      <c r="E973" s="32"/>
      <c r="F973" s="187"/>
      <c r="G973" s="36"/>
      <c r="H973" s="33"/>
    </row>
    <row r="974" spans="1:8" s="34" customFormat="1" x14ac:dyDescent="0.25">
      <c r="A974" s="9"/>
      <c r="B974" s="40" t="s">
        <v>17</v>
      </c>
      <c r="C974" s="11" t="s">
        <v>18</v>
      </c>
      <c r="D974" s="92">
        <v>15</v>
      </c>
      <c r="E974" s="32"/>
      <c r="F974" s="187"/>
      <c r="G974" s="36"/>
      <c r="H974" s="33"/>
    </row>
    <row r="975" spans="1:8" s="34" customFormat="1" x14ac:dyDescent="0.25">
      <c r="A975" s="9">
        <f>+A973+1</f>
        <v>1092</v>
      </c>
      <c r="B975" s="44" t="s">
        <v>743</v>
      </c>
      <c r="C975" s="7"/>
      <c r="D975" s="92">
        <v>0</v>
      </c>
      <c r="E975" s="32"/>
      <c r="F975" s="187"/>
      <c r="G975" s="36"/>
      <c r="H975" s="33"/>
    </row>
    <row r="976" spans="1:8" s="34" customFormat="1" x14ac:dyDescent="0.25">
      <c r="A976" s="9"/>
      <c r="B976" s="40" t="s">
        <v>17</v>
      </c>
      <c r="C976" s="11" t="s">
        <v>18</v>
      </c>
      <c r="D976" s="92">
        <v>2</v>
      </c>
      <c r="E976" s="32"/>
      <c r="F976" s="187"/>
      <c r="G976" s="36"/>
      <c r="H976" s="33"/>
    </row>
    <row r="977" spans="1:8" s="34" customFormat="1" x14ac:dyDescent="0.25">
      <c r="A977" s="9">
        <f>+A975+1</f>
        <v>1093</v>
      </c>
      <c r="B977" s="44" t="s">
        <v>744</v>
      </c>
      <c r="C977" s="7"/>
      <c r="D977" s="92">
        <v>0</v>
      </c>
      <c r="E977" s="32"/>
      <c r="F977" s="187"/>
      <c r="G977" s="36"/>
      <c r="H977" s="33"/>
    </row>
    <row r="978" spans="1:8" s="34" customFormat="1" x14ac:dyDescent="0.25">
      <c r="A978" s="9"/>
      <c r="B978" s="40" t="s">
        <v>17</v>
      </c>
      <c r="C978" s="11" t="s">
        <v>18</v>
      </c>
      <c r="D978" s="92">
        <v>6</v>
      </c>
      <c r="E978" s="32"/>
      <c r="F978" s="187"/>
      <c r="G978" s="36"/>
      <c r="H978" s="33"/>
    </row>
    <row r="979" spans="1:8" s="34" customFormat="1" x14ac:dyDescent="0.25">
      <c r="A979" s="9">
        <f>+A977+1</f>
        <v>1094</v>
      </c>
      <c r="B979" s="44" t="s">
        <v>745</v>
      </c>
      <c r="C979" s="7"/>
      <c r="D979" s="92">
        <v>0</v>
      </c>
      <c r="E979" s="32"/>
      <c r="F979" s="187"/>
      <c r="G979" s="36"/>
      <c r="H979" s="33"/>
    </row>
    <row r="980" spans="1:8" s="34" customFormat="1" x14ac:dyDescent="0.25">
      <c r="A980" s="9"/>
      <c r="B980" s="40" t="s">
        <v>17</v>
      </c>
      <c r="C980" s="11" t="s">
        <v>18</v>
      </c>
      <c r="D980" s="92">
        <v>16</v>
      </c>
      <c r="E980" s="32"/>
      <c r="F980" s="187"/>
      <c r="G980" s="36"/>
      <c r="H980" s="33"/>
    </row>
    <row r="981" spans="1:8" s="34" customFormat="1" x14ac:dyDescent="0.25">
      <c r="A981" s="9"/>
      <c r="B981" s="29" t="s">
        <v>746</v>
      </c>
      <c r="C981" s="7"/>
      <c r="D981" s="92">
        <v>0</v>
      </c>
      <c r="E981" s="32"/>
      <c r="F981" s="187"/>
      <c r="G981" s="36"/>
      <c r="H981" s="33"/>
    </row>
    <row r="982" spans="1:8" s="34" customFormat="1" x14ac:dyDescent="0.25">
      <c r="A982" s="9">
        <f>+A979+1</f>
        <v>1095</v>
      </c>
      <c r="B982" s="44" t="s">
        <v>747</v>
      </c>
      <c r="C982" s="7"/>
      <c r="D982" s="92">
        <v>0</v>
      </c>
      <c r="E982" s="32"/>
      <c r="F982" s="187"/>
      <c r="G982" s="36"/>
      <c r="H982" s="33"/>
    </row>
    <row r="983" spans="1:8" s="34" customFormat="1" x14ac:dyDescent="0.25">
      <c r="A983" s="9"/>
      <c r="B983" s="40" t="s">
        <v>17</v>
      </c>
      <c r="C983" s="11" t="s">
        <v>18</v>
      </c>
      <c r="D983" s="92">
        <v>1</v>
      </c>
      <c r="E983" s="32"/>
      <c r="F983" s="187"/>
      <c r="G983" s="36"/>
      <c r="H983" s="33"/>
    </row>
    <row r="984" spans="1:8" s="34" customFormat="1" x14ac:dyDescent="0.25">
      <c r="A984" s="9">
        <f>+A982+1</f>
        <v>1096</v>
      </c>
      <c r="B984" s="44" t="s">
        <v>748</v>
      </c>
      <c r="C984" s="7"/>
      <c r="D984" s="92">
        <v>0</v>
      </c>
      <c r="E984" s="32"/>
      <c r="F984" s="187"/>
      <c r="G984" s="36"/>
      <c r="H984" s="33"/>
    </row>
    <row r="985" spans="1:8" s="34" customFormat="1" x14ac:dyDescent="0.25">
      <c r="A985" s="9"/>
      <c r="B985" s="40" t="s">
        <v>17</v>
      </c>
      <c r="C985" s="11" t="s">
        <v>18</v>
      </c>
      <c r="D985" s="92">
        <v>1</v>
      </c>
      <c r="E985" s="32"/>
      <c r="F985" s="187"/>
      <c r="G985" s="36"/>
      <c r="H985" s="33"/>
    </row>
    <row r="986" spans="1:8" s="34" customFormat="1" x14ac:dyDescent="0.25">
      <c r="A986" s="9">
        <f>+A984+1</f>
        <v>1097</v>
      </c>
      <c r="B986" s="44" t="s">
        <v>749</v>
      </c>
      <c r="C986" s="7"/>
      <c r="D986" s="92">
        <v>0</v>
      </c>
      <c r="E986" s="32"/>
      <c r="F986" s="187"/>
      <c r="G986" s="36"/>
      <c r="H986" s="33"/>
    </row>
    <row r="987" spans="1:8" s="34" customFormat="1" x14ac:dyDescent="0.25">
      <c r="A987" s="9"/>
      <c r="B987" s="40" t="s">
        <v>17</v>
      </c>
      <c r="C987" s="11" t="s">
        <v>18</v>
      </c>
      <c r="D987" s="92">
        <v>4</v>
      </c>
      <c r="E987" s="32"/>
      <c r="F987" s="187"/>
      <c r="G987" s="36"/>
      <c r="H987" s="33"/>
    </row>
    <row r="988" spans="1:8" s="34" customFormat="1" x14ac:dyDescent="0.25">
      <c r="A988" s="9">
        <f>+A986+1</f>
        <v>1098</v>
      </c>
      <c r="B988" s="44" t="s">
        <v>750</v>
      </c>
      <c r="C988" s="7"/>
      <c r="D988" s="92">
        <v>0</v>
      </c>
      <c r="E988" s="32"/>
      <c r="F988" s="187"/>
      <c r="G988" s="36"/>
      <c r="H988" s="33"/>
    </row>
    <row r="989" spans="1:8" s="34" customFormat="1" x14ac:dyDescent="0.3">
      <c r="A989" s="161"/>
      <c r="B989" s="40" t="s">
        <v>17</v>
      </c>
      <c r="C989" s="11" t="s">
        <v>18</v>
      </c>
      <c r="D989" s="92">
        <v>8</v>
      </c>
      <c r="E989" s="32"/>
      <c r="F989" s="187"/>
      <c r="G989" s="36"/>
      <c r="H989" s="33"/>
    </row>
    <row r="990" spans="1:8" s="34" customFormat="1" x14ac:dyDescent="0.25">
      <c r="A990" s="9"/>
      <c r="B990" s="29" t="s">
        <v>751</v>
      </c>
      <c r="C990" s="7"/>
      <c r="D990" s="92">
        <v>0</v>
      </c>
      <c r="E990" s="32"/>
      <c r="F990" s="187"/>
      <c r="G990" s="36"/>
      <c r="H990" s="33"/>
    </row>
    <row r="991" spans="1:8" s="34" customFormat="1" x14ac:dyDescent="0.25">
      <c r="A991" s="9">
        <f>+A988+1</f>
        <v>1099</v>
      </c>
      <c r="B991" s="44" t="s">
        <v>752</v>
      </c>
      <c r="C991" s="7"/>
      <c r="D991" s="92">
        <v>0</v>
      </c>
      <c r="E991" s="32"/>
      <c r="F991" s="187"/>
      <c r="G991" s="36"/>
      <c r="H991" s="33"/>
    </row>
    <row r="992" spans="1:8" s="34" customFormat="1" x14ac:dyDescent="0.25">
      <c r="A992" s="9"/>
      <c r="B992" s="40" t="s">
        <v>17</v>
      </c>
      <c r="C992" s="11" t="s">
        <v>18</v>
      </c>
      <c r="D992" s="92">
        <v>11</v>
      </c>
      <c r="E992" s="32"/>
      <c r="F992" s="187"/>
      <c r="G992" s="36"/>
      <c r="H992" s="33"/>
    </row>
    <row r="993" spans="1:8" s="34" customFormat="1" x14ac:dyDescent="0.25">
      <c r="A993" s="9">
        <f>+A991+1</f>
        <v>1100</v>
      </c>
      <c r="B993" s="44" t="s">
        <v>753</v>
      </c>
      <c r="C993" s="7"/>
      <c r="D993" s="92">
        <v>0</v>
      </c>
      <c r="E993" s="32"/>
      <c r="F993" s="187"/>
      <c r="G993" s="36"/>
      <c r="H993" s="33"/>
    </row>
    <row r="994" spans="1:8" s="34" customFormat="1" x14ac:dyDescent="0.25">
      <c r="A994" s="9"/>
      <c r="B994" s="40" t="s">
        <v>17</v>
      </c>
      <c r="C994" s="11" t="s">
        <v>18</v>
      </c>
      <c r="D994" s="92">
        <v>8</v>
      </c>
      <c r="E994" s="32"/>
      <c r="F994" s="187"/>
      <c r="G994" s="36"/>
      <c r="H994" s="33"/>
    </row>
    <row r="995" spans="1:8" s="34" customFormat="1" x14ac:dyDescent="0.25">
      <c r="A995" s="9">
        <f>+A993+1</f>
        <v>1101</v>
      </c>
      <c r="B995" s="44" t="s">
        <v>754</v>
      </c>
      <c r="C995" s="7"/>
      <c r="D995" s="92">
        <v>0</v>
      </c>
      <c r="E995" s="32"/>
      <c r="F995" s="187"/>
      <c r="G995" s="36"/>
      <c r="H995" s="33"/>
    </row>
    <row r="996" spans="1:8" s="34" customFormat="1" x14ac:dyDescent="0.25">
      <c r="A996" s="9"/>
      <c r="B996" s="40" t="s">
        <v>17</v>
      </c>
      <c r="C996" s="11" t="s">
        <v>18</v>
      </c>
      <c r="D996" s="92">
        <v>250</v>
      </c>
      <c r="E996" s="32"/>
      <c r="F996" s="187"/>
      <c r="G996" s="36"/>
      <c r="H996" s="33"/>
    </row>
    <row r="997" spans="1:8" s="34" customFormat="1" x14ac:dyDescent="0.25">
      <c r="A997" s="9"/>
      <c r="B997" s="29" t="s">
        <v>755</v>
      </c>
      <c r="C997" s="7"/>
      <c r="D997" s="92">
        <v>0</v>
      </c>
      <c r="E997" s="32"/>
      <c r="F997" s="187"/>
      <c r="G997" s="36"/>
      <c r="H997" s="33"/>
    </row>
    <row r="998" spans="1:8" s="34" customFormat="1" x14ac:dyDescent="0.25">
      <c r="A998" s="9">
        <f>+A995+1</f>
        <v>1102</v>
      </c>
      <c r="B998" s="44" t="s">
        <v>756</v>
      </c>
      <c r="C998" s="7"/>
      <c r="D998" s="92">
        <v>0</v>
      </c>
      <c r="E998" s="32"/>
      <c r="F998" s="187"/>
      <c r="G998" s="36"/>
      <c r="H998" s="33"/>
    </row>
    <row r="999" spans="1:8" s="34" customFormat="1" x14ac:dyDescent="0.3">
      <c r="A999" s="166"/>
      <c r="B999" s="40" t="s">
        <v>17</v>
      </c>
      <c r="C999" s="11" t="s">
        <v>18</v>
      </c>
      <c r="D999" s="92">
        <v>2</v>
      </c>
      <c r="E999" s="32"/>
      <c r="F999" s="187"/>
      <c r="G999" s="36"/>
      <c r="H999" s="33"/>
    </row>
    <row r="1000" spans="1:8" s="34" customFormat="1" x14ac:dyDescent="0.25">
      <c r="A1000" s="9">
        <f>+A998+1</f>
        <v>1103</v>
      </c>
      <c r="B1000" s="44" t="s">
        <v>757</v>
      </c>
      <c r="C1000" s="7"/>
      <c r="D1000" s="92">
        <v>0</v>
      </c>
      <c r="E1000" s="32"/>
      <c r="F1000" s="187"/>
      <c r="G1000" s="36"/>
      <c r="H1000" s="33"/>
    </row>
    <row r="1001" spans="1:8" s="34" customFormat="1" x14ac:dyDescent="0.3">
      <c r="A1001" s="166"/>
      <c r="B1001" s="40" t="s">
        <v>17</v>
      </c>
      <c r="C1001" s="11" t="s">
        <v>18</v>
      </c>
      <c r="D1001" s="92">
        <v>1</v>
      </c>
      <c r="E1001" s="32"/>
      <c r="F1001" s="187"/>
      <c r="G1001" s="36"/>
      <c r="H1001" s="33"/>
    </row>
    <row r="1002" spans="1:8" s="34" customFormat="1" x14ac:dyDescent="0.25">
      <c r="A1002" s="9">
        <f>+A1000+1</f>
        <v>1104</v>
      </c>
      <c r="B1002" s="44" t="s">
        <v>758</v>
      </c>
      <c r="C1002" s="7"/>
      <c r="D1002" s="92">
        <v>0</v>
      </c>
      <c r="E1002" s="32"/>
      <c r="F1002" s="187"/>
      <c r="G1002" s="36"/>
      <c r="H1002" s="33"/>
    </row>
    <row r="1003" spans="1:8" s="34" customFormat="1" x14ac:dyDescent="0.25">
      <c r="A1003" s="9"/>
      <c r="B1003" s="40" t="s">
        <v>17</v>
      </c>
      <c r="C1003" s="11" t="s">
        <v>18</v>
      </c>
      <c r="D1003" s="92">
        <v>1</v>
      </c>
      <c r="E1003" s="32"/>
      <c r="F1003" s="187"/>
      <c r="G1003" s="36"/>
      <c r="H1003" s="33"/>
    </row>
    <row r="1004" spans="1:8" s="34" customFormat="1" x14ac:dyDescent="0.25">
      <c r="A1004" s="9">
        <f>+A1002+1</f>
        <v>1105</v>
      </c>
      <c r="B1004" s="44" t="s">
        <v>759</v>
      </c>
      <c r="C1004" s="7"/>
      <c r="D1004" s="92">
        <v>0</v>
      </c>
      <c r="E1004" s="32"/>
      <c r="F1004" s="187"/>
      <c r="G1004" s="36"/>
      <c r="H1004" s="33"/>
    </row>
    <row r="1005" spans="1:8" s="34" customFormat="1" x14ac:dyDescent="0.25">
      <c r="A1005" s="9"/>
      <c r="B1005" s="40" t="s">
        <v>17</v>
      </c>
      <c r="C1005" s="11" t="s">
        <v>18</v>
      </c>
      <c r="D1005" s="92">
        <v>3</v>
      </c>
      <c r="E1005" s="32"/>
      <c r="F1005" s="187"/>
      <c r="G1005" s="36"/>
      <c r="H1005" s="33"/>
    </row>
    <row r="1006" spans="1:8" s="34" customFormat="1" x14ac:dyDescent="0.25">
      <c r="A1006" s="9">
        <f>+A1004+1</f>
        <v>1106</v>
      </c>
      <c r="B1006" s="44" t="s">
        <v>760</v>
      </c>
      <c r="C1006" s="7"/>
      <c r="D1006" s="92">
        <v>0</v>
      </c>
      <c r="E1006" s="32"/>
      <c r="F1006" s="187"/>
      <c r="G1006" s="36"/>
      <c r="H1006" s="33"/>
    </row>
    <row r="1007" spans="1:8" s="34" customFormat="1" x14ac:dyDescent="0.25">
      <c r="A1007" s="9"/>
      <c r="B1007" s="40" t="s">
        <v>17</v>
      </c>
      <c r="C1007" s="11" t="s">
        <v>18</v>
      </c>
      <c r="D1007" s="92">
        <v>3</v>
      </c>
      <c r="E1007" s="32"/>
      <c r="F1007" s="187"/>
      <c r="G1007" s="36"/>
      <c r="H1007" s="33"/>
    </row>
    <row r="1008" spans="1:8" s="34" customFormat="1" x14ac:dyDescent="0.25">
      <c r="A1008" s="9">
        <f>+A1006+1</f>
        <v>1107</v>
      </c>
      <c r="B1008" s="44" t="s">
        <v>761</v>
      </c>
      <c r="C1008" s="7"/>
      <c r="D1008" s="92">
        <v>0</v>
      </c>
      <c r="E1008" s="32"/>
      <c r="F1008" s="187"/>
      <c r="G1008" s="36"/>
      <c r="H1008" s="33"/>
    </row>
    <row r="1009" spans="1:8" s="34" customFormat="1" x14ac:dyDescent="0.25">
      <c r="A1009" s="9"/>
      <c r="B1009" s="40" t="s">
        <v>17</v>
      </c>
      <c r="C1009" s="11" t="s">
        <v>18</v>
      </c>
      <c r="D1009" s="92">
        <v>8</v>
      </c>
      <c r="E1009" s="32"/>
      <c r="F1009" s="187"/>
      <c r="G1009" s="36"/>
      <c r="H1009" s="33"/>
    </row>
    <row r="1010" spans="1:8" s="34" customFormat="1" ht="31.5" x14ac:dyDescent="0.25">
      <c r="A1010" s="9">
        <f>+A1008+1</f>
        <v>1108</v>
      </c>
      <c r="B1010" s="44" t="s">
        <v>762</v>
      </c>
      <c r="C1010" s="7"/>
      <c r="D1010" s="92">
        <v>0</v>
      </c>
      <c r="E1010" s="32"/>
      <c r="F1010" s="187"/>
      <c r="G1010" s="36"/>
      <c r="H1010" s="33"/>
    </row>
    <row r="1011" spans="1:8" s="34" customFormat="1" x14ac:dyDescent="0.25">
      <c r="A1011" s="9"/>
      <c r="B1011" s="40" t="s">
        <v>17</v>
      </c>
      <c r="C1011" s="11" t="s">
        <v>18</v>
      </c>
      <c r="D1011" s="92">
        <v>9</v>
      </c>
      <c r="E1011" s="32"/>
      <c r="F1011" s="187"/>
      <c r="G1011" s="36"/>
      <c r="H1011" s="33"/>
    </row>
    <row r="1012" spans="1:8" s="34" customFormat="1" x14ac:dyDescent="0.25">
      <c r="A1012" s="9">
        <f>+A1010+1</f>
        <v>1109</v>
      </c>
      <c r="B1012" s="44" t="s">
        <v>897</v>
      </c>
      <c r="C1012" s="7"/>
      <c r="D1012" s="92">
        <v>0</v>
      </c>
      <c r="E1012" s="32"/>
      <c r="F1012" s="187"/>
      <c r="G1012" s="36"/>
      <c r="H1012" s="33"/>
    </row>
    <row r="1013" spans="1:8" s="34" customFormat="1" x14ac:dyDescent="0.25">
      <c r="A1013" s="9"/>
      <c r="B1013" s="40" t="s">
        <v>17</v>
      </c>
      <c r="C1013" s="11" t="s">
        <v>18</v>
      </c>
      <c r="D1013" s="92">
        <v>4</v>
      </c>
      <c r="E1013" s="32"/>
      <c r="F1013" s="187"/>
      <c r="G1013" s="36"/>
      <c r="H1013" s="33"/>
    </row>
    <row r="1014" spans="1:8" s="34" customFormat="1" x14ac:dyDescent="0.25">
      <c r="A1014" s="9"/>
      <c r="B1014" s="29" t="s">
        <v>267</v>
      </c>
      <c r="C1014" s="7"/>
      <c r="D1014" s="92">
        <v>0</v>
      </c>
      <c r="E1014" s="32"/>
      <c r="F1014" s="187"/>
      <c r="G1014" s="36"/>
      <c r="H1014" s="33"/>
    </row>
    <row r="1015" spans="1:8" s="34" customFormat="1" x14ac:dyDescent="0.25">
      <c r="A1015" s="9">
        <f>+A1012+1</f>
        <v>1110</v>
      </c>
      <c r="B1015" s="44" t="s">
        <v>763</v>
      </c>
      <c r="C1015" s="7"/>
      <c r="D1015" s="92">
        <v>0</v>
      </c>
      <c r="E1015" s="32"/>
      <c r="F1015" s="187"/>
      <c r="G1015" s="36"/>
      <c r="H1015" s="33"/>
    </row>
    <row r="1016" spans="1:8" s="34" customFormat="1" x14ac:dyDescent="0.3">
      <c r="A1016" s="166"/>
      <c r="B1016" s="39" t="s">
        <v>139</v>
      </c>
      <c r="C1016" s="47" t="s">
        <v>140</v>
      </c>
      <c r="D1016" s="92">
        <v>10</v>
      </c>
      <c r="E1016" s="32"/>
      <c r="F1016" s="187"/>
      <c r="G1016" s="36"/>
      <c r="H1016" s="33"/>
    </row>
    <row r="1017" spans="1:8" s="34" customFormat="1" x14ac:dyDescent="0.25">
      <c r="A1017" s="9">
        <f>+A1015+1</f>
        <v>1111</v>
      </c>
      <c r="B1017" s="44" t="s">
        <v>764</v>
      </c>
      <c r="C1017" s="7"/>
      <c r="D1017" s="92">
        <v>0</v>
      </c>
      <c r="E1017" s="32"/>
      <c r="F1017" s="187"/>
      <c r="G1017" s="36"/>
      <c r="H1017" s="33"/>
    </row>
    <row r="1018" spans="1:8" s="34" customFormat="1" ht="17.25" thickBot="1" x14ac:dyDescent="0.35">
      <c r="A1018" s="166"/>
      <c r="B1018" s="39" t="s">
        <v>139</v>
      </c>
      <c r="C1018" s="47" t="s">
        <v>140</v>
      </c>
      <c r="D1018" s="92">
        <v>3</v>
      </c>
      <c r="E1018" s="32"/>
      <c r="F1018" s="187"/>
      <c r="G1018" s="36"/>
      <c r="H1018" s="33"/>
    </row>
    <row r="1019" spans="1:8" s="34" customFormat="1" ht="17.25" thickBot="1" x14ac:dyDescent="0.3">
      <c r="A1019" s="202" t="s">
        <v>857</v>
      </c>
      <c r="B1019" s="203"/>
      <c r="C1019" s="203"/>
      <c r="D1019" s="203"/>
      <c r="E1019" s="54"/>
      <c r="F1019" s="179"/>
      <c r="G1019" s="36"/>
      <c r="H1019" s="33"/>
    </row>
    <row r="1020" spans="1:8" s="34" customFormat="1" x14ac:dyDescent="0.3">
      <c r="A1020" s="167"/>
      <c r="B1020" s="108"/>
      <c r="C1020" s="109"/>
      <c r="D1020" s="110"/>
      <c r="E1020" s="111"/>
      <c r="F1020" s="189"/>
      <c r="G1020" s="36"/>
      <c r="H1020" s="33"/>
    </row>
    <row r="1021" spans="1:8" s="34" customFormat="1" x14ac:dyDescent="0.25">
      <c r="A1021" s="9"/>
      <c r="B1021" s="112" t="s">
        <v>861</v>
      </c>
      <c r="C1021" s="7"/>
      <c r="D1021" s="92"/>
      <c r="E1021" s="32"/>
      <c r="F1021" s="187"/>
      <c r="G1021" s="36"/>
      <c r="H1021" s="33"/>
    </row>
    <row r="1022" spans="1:8" s="34" customFormat="1" x14ac:dyDescent="0.25">
      <c r="A1022" s="9">
        <f>+A1017+1</f>
        <v>1112</v>
      </c>
      <c r="B1022" s="44" t="s">
        <v>927</v>
      </c>
      <c r="C1022" s="7"/>
      <c r="D1022" s="92"/>
      <c r="E1022" s="32"/>
      <c r="F1022" s="187"/>
      <c r="G1022" s="36"/>
      <c r="H1022" s="33"/>
    </row>
    <row r="1023" spans="1:8" s="34" customFormat="1" x14ac:dyDescent="0.25">
      <c r="A1023" s="9"/>
      <c r="B1023" s="39" t="s">
        <v>801</v>
      </c>
      <c r="C1023" s="47" t="s">
        <v>140</v>
      </c>
      <c r="D1023" s="92">
        <v>2</v>
      </c>
      <c r="E1023" s="32"/>
      <c r="F1023" s="187"/>
      <c r="G1023" s="36"/>
      <c r="H1023" s="33"/>
    </row>
    <row r="1024" spans="1:8" s="34" customFormat="1" ht="31.5" x14ac:dyDescent="0.25">
      <c r="A1024" s="9">
        <f>+A1022+1</f>
        <v>1113</v>
      </c>
      <c r="B1024" s="44" t="s">
        <v>802</v>
      </c>
      <c r="C1024" s="7"/>
      <c r="D1024" s="92"/>
      <c r="E1024" s="32"/>
      <c r="F1024" s="187"/>
      <c r="G1024" s="36"/>
      <c r="H1024" s="33"/>
    </row>
    <row r="1025" spans="1:8" s="34" customFormat="1" x14ac:dyDescent="0.25">
      <c r="A1025" s="9"/>
      <c r="B1025" s="39" t="s">
        <v>801</v>
      </c>
      <c r="C1025" s="47" t="s">
        <v>140</v>
      </c>
      <c r="D1025" s="92">
        <v>2</v>
      </c>
      <c r="E1025" s="32"/>
      <c r="F1025" s="187"/>
      <c r="G1025" s="36"/>
      <c r="H1025" s="33"/>
    </row>
    <row r="1026" spans="1:8" s="34" customFormat="1" ht="31.5" x14ac:dyDescent="0.25">
      <c r="A1026" s="9">
        <f t="shared" ref="A1026" si="69">+A1024+1</f>
        <v>1114</v>
      </c>
      <c r="B1026" s="44" t="s">
        <v>803</v>
      </c>
      <c r="C1026" s="7"/>
      <c r="D1026" s="92"/>
      <c r="E1026" s="32"/>
      <c r="F1026" s="187"/>
      <c r="G1026" s="36"/>
      <c r="H1026" s="33"/>
    </row>
    <row r="1027" spans="1:8" s="34" customFormat="1" x14ac:dyDescent="0.25">
      <c r="A1027" s="9"/>
      <c r="B1027" s="40" t="s">
        <v>17</v>
      </c>
      <c r="C1027" s="11" t="s">
        <v>18</v>
      </c>
      <c r="D1027" s="92">
        <v>10</v>
      </c>
      <c r="E1027" s="32"/>
      <c r="F1027" s="187"/>
      <c r="G1027" s="36"/>
      <c r="H1027" s="33"/>
    </row>
    <row r="1028" spans="1:8" s="34" customFormat="1" x14ac:dyDescent="0.25">
      <c r="A1028" s="9">
        <f t="shared" ref="A1028" si="70">+A1026+1</f>
        <v>1115</v>
      </c>
      <c r="B1028" s="44" t="s">
        <v>804</v>
      </c>
      <c r="C1028" s="7"/>
      <c r="D1028" s="92"/>
      <c r="E1028" s="32"/>
      <c r="F1028" s="187"/>
      <c r="G1028" s="36"/>
      <c r="H1028" s="33"/>
    </row>
    <row r="1029" spans="1:8" s="34" customFormat="1" x14ac:dyDescent="0.25">
      <c r="A1029" s="9"/>
      <c r="B1029" s="40" t="s">
        <v>17</v>
      </c>
      <c r="C1029" s="11" t="s">
        <v>18</v>
      </c>
      <c r="D1029" s="92">
        <v>40</v>
      </c>
      <c r="E1029" s="32"/>
      <c r="F1029" s="187"/>
      <c r="G1029" s="36"/>
      <c r="H1029" s="33"/>
    </row>
    <row r="1030" spans="1:8" s="34" customFormat="1" x14ac:dyDescent="0.25">
      <c r="A1030" s="9"/>
      <c r="B1030" s="29" t="s">
        <v>805</v>
      </c>
      <c r="C1030" s="7"/>
      <c r="D1030" s="92"/>
      <c r="E1030" s="32"/>
      <c r="F1030" s="187"/>
      <c r="G1030" s="36"/>
      <c r="H1030" s="33"/>
    </row>
    <row r="1031" spans="1:8" s="34" customFormat="1" x14ac:dyDescent="0.25">
      <c r="A1031" s="9">
        <f>+A1028+1</f>
        <v>1116</v>
      </c>
      <c r="B1031" s="44" t="s">
        <v>311</v>
      </c>
      <c r="C1031" s="7"/>
      <c r="D1031" s="92"/>
      <c r="E1031" s="32"/>
      <c r="F1031" s="187"/>
      <c r="G1031" s="36"/>
      <c r="H1031" s="33"/>
    </row>
    <row r="1032" spans="1:8" s="34" customFormat="1" x14ac:dyDescent="0.3">
      <c r="A1032" s="161"/>
      <c r="B1032" s="40" t="s">
        <v>17</v>
      </c>
      <c r="C1032" s="11" t="s">
        <v>18</v>
      </c>
      <c r="D1032" s="92">
        <v>15</v>
      </c>
      <c r="E1032" s="32"/>
      <c r="F1032" s="187"/>
      <c r="G1032" s="36"/>
      <c r="H1032" s="33"/>
    </row>
    <row r="1033" spans="1:8" s="34" customFormat="1" x14ac:dyDescent="0.25">
      <c r="A1033" s="9">
        <f>+A1031+1</f>
        <v>1117</v>
      </c>
      <c r="B1033" s="44" t="s">
        <v>312</v>
      </c>
      <c r="C1033" s="7"/>
      <c r="D1033" s="92"/>
      <c r="E1033" s="32"/>
      <c r="F1033" s="187"/>
      <c r="G1033" s="36"/>
      <c r="H1033" s="33"/>
    </row>
    <row r="1034" spans="1:8" s="34" customFormat="1" x14ac:dyDescent="0.3">
      <c r="A1034" s="161"/>
      <c r="B1034" s="40" t="s">
        <v>17</v>
      </c>
      <c r="C1034" s="11" t="s">
        <v>18</v>
      </c>
      <c r="D1034" s="92">
        <v>10</v>
      </c>
      <c r="E1034" s="32"/>
      <c r="F1034" s="187"/>
      <c r="G1034" s="36"/>
      <c r="H1034" s="33"/>
    </row>
    <row r="1035" spans="1:8" s="34" customFormat="1" x14ac:dyDescent="0.25">
      <c r="A1035" s="9">
        <f t="shared" ref="A1035" si="71">+A1033+1</f>
        <v>1118</v>
      </c>
      <c r="B1035" s="44" t="s">
        <v>313</v>
      </c>
      <c r="C1035" s="7"/>
      <c r="D1035" s="92"/>
      <c r="E1035" s="32"/>
      <c r="F1035" s="187"/>
      <c r="G1035" s="36"/>
      <c r="H1035" s="33"/>
    </row>
    <row r="1036" spans="1:8" s="34" customFormat="1" x14ac:dyDescent="0.3">
      <c r="A1036" s="161"/>
      <c r="B1036" s="40" t="s">
        <v>17</v>
      </c>
      <c r="C1036" s="11" t="s">
        <v>18</v>
      </c>
      <c r="D1036" s="92">
        <v>15</v>
      </c>
      <c r="E1036" s="32"/>
      <c r="F1036" s="187"/>
      <c r="G1036" s="36"/>
      <c r="H1036" s="33"/>
    </row>
    <row r="1037" spans="1:8" s="34" customFormat="1" x14ac:dyDescent="0.25">
      <c r="A1037" s="9">
        <f t="shared" ref="A1037" si="72">+A1035+1</f>
        <v>1119</v>
      </c>
      <c r="B1037" s="44" t="s">
        <v>314</v>
      </c>
      <c r="C1037" s="7"/>
      <c r="D1037" s="92"/>
      <c r="E1037" s="32"/>
      <c r="F1037" s="187"/>
      <c r="G1037" s="36"/>
      <c r="H1037" s="33"/>
    </row>
    <row r="1038" spans="1:8" s="34" customFormat="1" x14ac:dyDescent="0.3">
      <c r="A1038" s="161"/>
      <c r="B1038" s="40" t="s">
        <v>17</v>
      </c>
      <c r="C1038" s="11" t="s">
        <v>18</v>
      </c>
      <c r="D1038" s="92">
        <v>10</v>
      </c>
      <c r="E1038" s="32"/>
      <c r="F1038" s="187"/>
      <c r="G1038" s="36"/>
      <c r="H1038" s="33"/>
    </row>
    <row r="1039" spans="1:8" s="34" customFormat="1" x14ac:dyDescent="0.25">
      <c r="A1039" s="9"/>
      <c r="B1039" s="29" t="s">
        <v>806</v>
      </c>
      <c r="C1039" s="7"/>
      <c r="D1039" s="92"/>
      <c r="E1039" s="32"/>
      <c r="F1039" s="187"/>
      <c r="G1039" s="36"/>
      <c r="H1039" s="33"/>
    </row>
    <row r="1040" spans="1:8" s="34" customFormat="1" x14ac:dyDescent="0.25">
      <c r="A1040" s="9">
        <f>+A1037+1</f>
        <v>1120</v>
      </c>
      <c r="B1040" s="44" t="s">
        <v>315</v>
      </c>
      <c r="C1040" s="7"/>
      <c r="D1040" s="92"/>
      <c r="E1040" s="32"/>
      <c r="F1040" s="187"/>
      <c r="G1040" s="36"/>
      <c r="H1040" s="33"/>
    </row>
    <row r="1041" spans="1:8" s="34" customFormat="1" x14ac:dyDescent="0.25">
      <c r="A1041" s="9"/>
      <c r="B1041" s="39" t="s">
        <v>102</v>
      </c>
      <c r="C1041" s="47" t="s">
        <v>16</v>
      </c>
      <c r="D1041" s="92">
        <v>160</v>
      </c>
      <c r="E1041" s="32"/>
      <c r="F1041" s="187"/>
      <c r="G1041" s="36"/>
      <c r="H1041" s="33"/>
    </row>
    <row r="1042" spans="1:8" s="34" customFormat="1" x14ac:dyDescent="0.25">
      <c r="A1042" s="9">
        <f>+A1040+1</f>
        <v>1121</v>
      </c>
      <c r="B1042" s="44" t="s">
        <v>316</v>
      </c>
      <c r="C1042" s="7"/>
      <c r="D1042" s="92"/>
      <c r="E1042" s="32"/>
      <c r="F1042" s="187"/>
      <c r="G1042" s="36"/>
      <c r="H1042" s="33"/>
    </row>
    <row r="1043" spans="1:8" s="34" customFormat="1" x14ac:dyDescent="0.3">
      <c r="A1043" s="166"/>
      <c r="B1043" s="39" t="s">
        <v>102</v>
      </c>
      <c r="C1043" s="47" t="s">
        <v>16</v>
      </c>
      <c r="D1043" s="92">
        <v>200</v>
      </c>
      <c r="E1043" s="32"/>
      <c r="F1043" s="187"/>
      <c r="G1043" s="36"/>
      <c r="H1043" s="33"/>
    </row>
    <row r="1044" spans="1:8" s="34" customFormat="1" x14ac:dyDescent="0.25">
      <c r="A1044" s="9">
        <f t="shared" ref="A1044" si="73">+A1042+1</f>
        <v>1122</v>
      </c>
      <c r="B1044" s="44" t="s">
        <v>317</v>
      </c>
      <c r="C1044" s="7"/>
      <c r="D1044" s="92"/>
      <c r="E1044" s="32"/>
      <c r="F1044" s="187"/>
      <c r="G1044" s="36"/>
      <c r="H1044" s="33"/>
    </row>
    <row r="1045" spans="1:8" s="34" customFormat="1" x14ac:dyDescent="0.3">
      <c r="A1045" s="166"/>
      <c r="B1045" s="39" t="s">
        <v>102</v>
      </c>
      <c r="C1045" s="47" t="s">
        <v>16</v>
      </c>
      <c r="D1045" s="92">
        <v>250</v>
      </c>
      <c r="E1045" s="32"/>
      <c r="F1045" s="187"/>
      <c r="G1045" s="36"/>
      <c r="H1045" s="33"/>
    </row>
    <row r="1046" spans="1:8" s="34" customFormat="1" x14ac:dyDescent="0.25">
      <c r="A1046" s="9">
        <f t="shared" ref="A1046" si="74">+A1044+1</f>
        <v>1123</v>
      </c>
      <c r="B1046" s="44" t="s">
        <v>318</v>
      </c>
      <c r="C1046" s="7"/>
      <c r="D1046" s="92"/>
      <c r="E1046" s="32"/>
      <c r="F1046" s="187"/>
      <c r="G1046" s="36"/>
      <c r="H1046" s="33"/>
    </row>
    <row r="1047" spans="1:8" s="34" customFormat="1" x14ac:dyDescent="0.3">
      <c r="A1047" s="166"/>
      <c r="B1047" s="39" t="s">
        <v>102</v>
      </c>
      <c r="C1047" s="47" t="s">
        <v>16</v>
      </c>
      <c r="D1047" s="92">
        <v>150</v>
      </c>
      <c r="E1047" s="32"/>
      <c r="F1047" s="187"/>
      <c r="G1047" s="36"/>
      <c r="H1047" s="33"/>
    </row>
    <row r="1048" spans="1:8" s="34" customFormat="1" x14ac:dyDescent="0.25">
      <c r="A1048" s="9"/>
      <c r="B1048" s="29" t="s">
        <v>807</v>
      </c>
      <c r="C1048" s="7"/>
      <c r="D1048" s="92"/>
      <c r="E1048" s="32"/>
      <c r="F1048" s="187"/>
      <c r="G1048" s="36"/>
      <c r="H1048" s="33"/>
    </row>
    <row r="1049" spans="1:8" s="34" customFormat="1" x14ac:dyDescent="0.3">
      <c r="A1049" s="166">
        <f>+A1046+1</f>
        <v>1124</v>
      </c>
      <c r="B1049" s="44" t="s">
        <v>319</v>
      </c>
      <c r="C1049" s="7"/>
      <c r="D1049" s="92"/>
      <c r="E1049" s="32"/>
      <c r="F1049" s="187"/>
      <c r="G1049" s="36"/>
      <c r="H1049" s="33"/>
    </row>
    <row r="1050" spans="1:8" s="34" customFormat="1" x14ac:dyDescent="0.3">
      <c r="A1050" s="166"/>
      <c r="B1050" s="39" t="s">
        <v>102</v>
      </c>
      <c r="C1050" s="47" t="s">
        <v>16</v>
      </c>
      <c r="D1050" s="92">
        <v>150</v>
      </c>
      <c r="E1050" s="32"/>
      <c r="F1050" s="187"/>
      <c r="G1050" s="36"/>
      <c r="H1050" s="33"/>
    </row>
    <row r="1051" spans="1:8" s="34" customFormat="1" x14ac:dyDescent="0.25">
      <c r="A1051" s="9">
        <f>+A1049+1</f>
        <v>1125</v>
      </c>
      <c r="B1051" s="44" t="s">
        <v>898</v>
      </c>
      <c r="C1051" s="7"/>
      <c r="D1051" s="92"/>
      <c r="E1051" s="32"/>
      <c r="F1051" s="187"/>
      <c r="G1051" s="36"/>
      <c r="H1051" s="33"/>
    </row>
    <row r="1052" spans="1:8" s="34" customFormat="1" x14ac:dyDescent="0.25">
      <c r="A1052" s="9"/>
      <c r="B1052" s="39" t="s">
        <v>102</v>
      </c>
      <c r="C1052" s="47" t="s">
        <v>16</v>
      </c>
      <c r="D1052" s="92">
        <v>60</v>
      </c>
      <c r="E1052" s="32"/>
      <c r="F1052" s="187"/>
      <c r="G1052" s="36"/>
      <c r="H1052" s="33"/>
    </row>
    <row r="1053" spans="1:8" s="34" customFormat="1" x14ac:dyDescent="0.25">
      <c r="A1053" s="9">
        <f>+A1051+1</f>
        <v>1126</v>
      </c>
      <c r="B1053" s="44" t="s">
        <v>320</v>
      </c>
      <c r="C1053" s="7"/>
      <c r="D1053" s="92"/>
      <c r="E1053" s="32"/>
      <c r="F1053" s="187"/>
      <c r="G1053" s="36"/>
      <c r="H1053" s="33"/>
    </row>
    <row r="1054" spans="1:8" s="34" customFormat="1" x14ac:dyDescent="0.25">
      <c r="A1054" s="9"/>
      <c r="B1054" s="39" t="s">
        <v>102</v>
      </c>
      <c r="C1054" s="47" t="s">
        <v>16</v>
      </c>
      <c r="D1054" s="92">
        <v>80</v>
      </c>
      <c r="E1054" s="32"/>
      <c r="F1054" s="187"/>
      <c r="G1054" s="36"/>
      <c r="H1054" s="33"/>
    </row>
    <row r="1055" spans="1:8" s="34" customFormat="1" x14ac:dyDescent="0.25">
      <c r="A1055" s="9">
        <f>+A1053+1</f>
        <v>1127</v>
      </c>
      <c r="B1055" s="44" t="s">
        <v>808</v>
      </c>
      <c r="C1055" s="7"/>
      <c r="D1055" s="92"/>
      <c r="E1055" s="32"/>
      <c r="F1055" s="187"/>
      <c r="G1055" s="36"/>
      <c r="H1055" s="33"/>
    </row>
    <row r="1056" spans="1:8" s="34" customFormat="1" x14ac:dyDescent="0.3">
      <c r="A1056" s="166"/>
      <c r="B1056" s="40" t="s">
        <v>17</v>
      </c>
      <c r="C1056" s="11" t="s">
        <v>18</v>
      </c>
      <c r="D1056" s="92">
        <v>24</v>
      </c>
      <c r="E1056" s="32"/>
      <c r="F1056" s="187"/>
      <c r="G1056" s="36"/>
      <c r="H1056" s="33"/>
    </row>
    <row r="1057" spans="1:8" s="34" customFormat="1" ht="17.25" thickBot="1" x14ac:dyDescent="0.3">
      <c r="A1057" s="9"/>
      <c r="B1057" s="44"/>
      <c r="C1057" s="7"/>
      <c r="D1057" s="92"/>
      <c r="E1057" s="32"/>
      <c r="F1057" s="187"/>
      <c r="G1057" s="36"/>
      <c r="H1057" s="33"/>
    </row>
    <row r="1058" spans="1:8" s="34" customFormat="1" ht="17.25" thickBot="1" x14ac:dyDescent="0.3">
      <c r="A1058" s="202" t="s">
        <v>856</v>
      </c>
      <c r="B1058" s="203"/>
      <c r="C1058" s="203"/>
      <c r="D1058" s="203"/>
      <c r="E1058" s="54"/>
      <c r="F1058" s="179"/>
      <c r="G1058" s="36"/>
      <c r="H1058" s="33"/>
    </row>
    <row r="1059" spans="1:8" s="34" customFormat="1" ht="17.25" thickBot="1" x14ac:dyDescent="0.3">
      <c r="A1059" s="202" t="s">
        <v>855</v>
      </c>
      <c r="B1059" s="203"/>
      <c r="C1059" s="203"/>
      <c r="D1059" s="203"/>
      <c r="E1059" s="54"/>
      <c r="F1059" s="179"/>
      <c r="G1059" s="36"/>
      <c r="H1059" s="33"/>
    </row>
    <row r="1060" spans="1:8" s="34" customFormat="1" ht="33" x14ac:dyDescent="0.25">
      <c r="A1060" s="19"/>
      <c r="B1060" s="114" t="s">
        <v>862</v>
      </c>
      <c r="C1060" s="115"/>
      <c r="D1060" s="116"/>
      <c r="E1060" s="117"/>
      <c r="F1060" s="118"/>
      <c r="G1060" s="36"/>
      <c r="H1060" s="33"/>
    </row>
    <row r="1061" spans="1:8" s="34" customFormat="1" x14ac:dyDescent="0.25">
      <c r="A1061" s="211">
        <v>1201</v>
      </c>
      <c r="B1061" s="25" t="s">
        <v>321</v>
      </c>
      <c r="C1061" s="119"/>
      <c r="D1061" s="120"/>
      <c r="E1061" s="121"/>
      <c r="F1061" s="190"/>
      <c r="G1061" s="36"/>
      <c r="H1061" s="33"/>
    </row>
    <row r="1062" spans="1:8" s="34" customFormat="1" x14ac:dyDescent="0.25">
      <c r="A1062" s="208"/>
      <c r="B1062" s="10" t="s">
        <v>322</v>
      </c>
      <c r="C1062" s="20" t="s">
        <v>140</v>
      </c>
      <c r="D1062" s="32">
        <v>1</v>
      </c>
      <c r="E1062" s="27"/>
      <c r="F1062" s="191"/>
      <c r="G1062" s="36"/>
      <c r="H1062" s="33"/>
    </row>
    <row r="1063" spans="1:8" s="34" customFormat="1" x14ac:dyDescent="0.25">
      <c r="A1063" s="211">
        <f>1+A1061</f>
        <v>1202</v>
      </c>
      <c r="B1063" s="25" t="s">
        <v>323</v>
      </c>
      <c r="C1063" s="119"/>
      <c r="D1063" s="120"/>
      <c r="E1063" s="121"/>
      <c r="F1063" s="191"/>
      <c r="G1063" s="36"/>
      <c r="H1063" s="33"/>
    </row>
    <row r="1064" spans="1:8" s="34" customFormat="1" x14ac:dyDescent="0.25">
      <c r="A1064" s="208"/>
      <c r="B1064" s="10" t="s">
        <v>322</v>
      </c>
      <c r="C1064" s="20" t="s">
        <v>140</v>
      </c>
      <c r="D1064" s="32">
        <v>3</v>
      </c>
      <c r="E1064" s="27"/>
      <c r="F1064" s="191"/>
      <c r="G1064" s="36"/>
      <c r="H1064" s="33"/>
    </row>
    <row r="1065" spans="1:8" s="34" customFormat="1" ht="31.5" x14ac:dyDescent="0.25">
      <c r="A1065" s="211">
        <f>1+A1063</f>
        <v>1203</v>
      </c>
      <c r="B1065" s="25" t="s">
        <v>899</v>
      </c>
      <c r="C1065" s="20"/>
      <c r="D1065" s="122"/>
      <c r="E1065" s="38"/>
      <c r="F1065" s="191"/>
      <c r="G1065" s="36"/>
      <c r="H1065" s="33"/>
    </row>
    <row r="1066" spans="1:8" s="34" customFormat="1" x14ac:dyDescent="0.25">
      <c r="A1066" s="208"/>
      <c r="B1066" s="10" t="s">
        <v>322</v>
      </c>
      <c r="C1066" s="20" t="s">
        <v>140</v>
      </c>
      <c r="D1066" s="32">
        <v>10</v>
      </c>
      <c r="E1066" s="27"/>
      <c r="F1066" s="191"/>
      <c r="G1066" s="36"/>
      <c r="H1066" s="33"/>
    </row>
    <row r="1067" spans="1:8" s="123" customFormat="1" x14ac:dyDescent="0.25">
      <c r="A1067" s="211">
        <f>1+A1065</f>
        <v>1204</v>
      </c>
      <c r="B1067" s="25" t="s">
        <v>324</v>
      </c>
      <c r="C1067" s="20"/>
      <c r="D1067" s="122"/>
      <c r="E1067" s="27"/>
      <c r="F1067" s="191"/>
      <c r="G1067" s="36"/>
      <c r="H1067" s="33"/>
    </row>
    <row r="1068" spans="1:8" x14ac:dyDescent="0.25">
      <c r="A1068" s="208"/>
      <c r="B1068" s="10" t="s">
        <v>325</v>
      </c>
      <c r="C1068" s="20" t="s">
        <v>18</v>
      </c>
      <c r="D1068" s="32">
        <v>1</v>
      </c>
      <c r="E1068" s="27"/>
      <c r="F1068" s="191"/>
      <c r="G1068" s="36"/>
      <c r="H1068" s="33"/>
    </row>
    <row r="1069" spans="1:8" s="123" customFormat="1" x14ac:dyDescent="0.25">
      <c r="A1069" s="211">
        <f>1+A1067</f>
        <v>1205</v>
      </c>
      <c r="B1069" s="25" t="s">
        <v>326</v>
      </c>
      <c r="C1069" s="20"/>
      <c r="D1069" s="122"/>
      <c r="E1069" s="27"/>
      <c r="F1069" s="191"/>
      <c r="G1069" s="36"/>
      <c r="H1069" s="33"/>
    </row>
    <row r="1070" spans="1:8" x14ac:dyDescent="0.25">
      <c r="A1070" s="208"/>
      <c r="B1070" s="10" t="s">
        <v>325</v>
      </c>
      <c r="C1070" s="20" t="s">
        <v>18</v>
      </c>
      <c r="D1070" s="32">
        <v>1</v>
      </c>
      <c r="E1070" s="27"/>
      <c r="F1070" s="191"/>
      <c r="G1070" s="36"/>
      <c r="H1070" s="33"/>
    </row>
    <row r="1071" spans="1:8" s="123" customFormat="1" ht="31.5" x14ac:dyDescent="0.25">
      <c r="A1071" s="211">
        <f>A1069+1</f>
        <v>1206</v>
      </c>
      <c r="B1071" s="25" t="s">
        <v>327</v>
      </c>
      <c r="C1071" s="20"/>
      <c r="D1071" s="122"/>
      <c r="E1071" s="27"/>
      <c r="F1071" s="191"/>
      <c r="G1071" s="36"/>
      <c r="H1071" s="33"/>
    </row>
    <row r="1072" spans="1:8" x14ac:dyDescent="0.25">
      <c r="A1072" s="208"/>
      <c r="B1072" s="10" t="s">
        <v>325</v>
      </c>
      <c r="C1072" s="20" t="s">
        <v>18</v>
      </c>
      <c r="D1072" s="32">
        <v>3</v>
      </c>
      <c r="E1072" s="27"/>
      <c r="F1072" s="191"/>
      <c r="G1072" s="36"/>
      <c r="H1072" s="33"/>
    </row>
    <row r="1073" spans="1:8" s="123" customFormat="1" x14ac:dyDescent="0.25">
      <c r="A1073" s="208">
        <f>+A1071+1</f>
        <v>1207</v>
      </c>
      <c r="B1073" s="25" t="s">
        <v>328</v>
      </c>
      <c r="C1073" s="20"/>
      <c r="D1073" s="32"/>
      <c r="E1073" s="27"/>
      <c r="F1073" s="191"/>
      <c r="G1073" s="36"/>
      <c r="H1073" s="33"/>
    </row>
    <row r="1074" spans="1:8" x14ac:dyDescent="0.25">
      <c r="A1074" s="208"/>
      <c r="B1074" s="39" t="s">
        <v>102</v>
      </c>
      <c r="C1074" s="47" t="s">
        <v>16</v>
      </c>
      <c r="D1074" s="32">
        <v>300</v>
      </c>
      <c r="E1074" s="27"/>
      <c r="F1074" s="191"/>
      <c r="G1074" s="36"/>
      <c r="H1074" s="33"/>
    </row>
    <row r="1075" spans="1:8" x14ac:dyDescent="0.25">
      <c r="A1075" s="209">
        <f>+A1073+1</f>
        <v>1208</v>
      </c>
      <c r="B1075" s="25" t="s">
        <v>590</v>
      </c>
      <c r="C1075" s="20"/>
      <c r="D1075" s="32"/>
      <c r="E1075" s="27"/>
      <c r="F1075" s="191"/>
      <c r="G1075" s="36"/>
      <c r="H1075" s="33"/>
    </row>
    <row r="1076" spans="1:8" x14ac:dyDescent="0.25">
      <c r="A1076" s="210"/>
      <c r="B1076" s="10" t="s">
        <v>322</v>
      </c>
      <c r="C1076" s="20" t="s">
        <v>140</v>
      </c>
      <c r="D1076" s="32">
        <v>1</v>
      </c>
      <c r="E1076" s="27"/>
      <c r="F1076" s="191"/>
      <c r="G1076" s="36"/>
      <c r="H1076" s="33"/>
    </row>
    <row r="1077" spans="1:8" x14ac:dyDescent="0.25">
      <c r="A1077" s="209">
        <f>+A1075+1</f>
        <v>1209</v>
      </c>
      <c r="B1077" s="25" t="s">
        <v>591</v>
      </c>
      <c r="C1077" s="20"/>
      <c r="D1077" s="32"/>
      <c r="E1077" s="27"/>
      <c r="F1077" s="191"/>
      <c r="G1077" s="36"/>
      <c r="H1077" s="33"/>
    </row>
    <row r="1078" spans="1:8" x14ac:dyDescent="0.25">
      <c r="A1078" s="210"/>
      <c r="B1078" s="10" t="s">
        <v>322</v>
      </c>
      <c r="C1078" s="20" t="s">
        <v>140</v>
      </c>
      <c r="D1078" s="32">
        <v>2</v>
      </c>
      <c r="E1078" s="27"/>
      <c r="F1078" s="191"/>
      <c r="G1078" s="36"/>
      <c r="H1078" s="33"/>
    </row>
    <row r="1079" spans="1:8" x14ac:dyDescent="0.25">
      <c r="A1079" s="209">
        <f>A1077+1</f>
        <v>1210</v>
      </c>
      <c r="B1079" s="25" t="s">
        <v>329</v>
      </c>
      <c r="C1079" s="20"/>
      <c r="D1079" s="32"/>
      <c r="E1079" s="27"/>
      <c r="F1079" s="191"/>
      <c r="G1079" s="36"/>
      <c r="H1079" s="33"/>
    </row>
    <row r="1080" spans="1:8" x14ac:dyDescent="0.25">
      <c r="A1080" s="210"/>
      <c r="B1080" s="10" t="s">
        <v>322</v>
      </c>
      <c r="C1080" s="20" t="s">
        <v>140</v>
      </c>
      <c r="D1080" s="32">
        <v>1</v>
      </c>
      <c r="E1080" s="27"/>
      <c r="F1080" s="191"/>
      <c r="G1080" s="36"/>
      <c r="H1080" s="33"/>
    </row>
    <row r="1081" spans="1:8" x14ac:dyDescent="0.25">
      <c r="A1081" s="209">
        <f>A1079+1</f>
        <v>1211</v>
      </c>
      <c r="B1081" s="25" t="s">
        <v>330</v>
      </c>
      <c r="C1081" s="20"/>
      <c r="D1081" s="32"/>
      <c r="E1081" s="27"/>
      <c r="F1081" s="191"/>
      <c r="G1081" s="36"/>
      <c r="H1081" s="33"/>
    </row>
    <row r="1082" spans="1:8" x14ac:dyDescent="0.25">
      <c r="A1082" s="210"/>
      <c r="B1082" s="10" t="s">
        <v>322</v>
      </c>
      <c r="C1082" s="20" t="s">
        <v>140</v>
      </c>
      <c r="D1082" s="32">
        <v>1</v>
      </c>
      <c r="E1082" s="27"/>
      <c r="F1082" s="191"/>
      <c r="G1082" s="36"/>
      <c r="H1082" s="33"/>
    </row>
    <row r="1083" spans="1:8" x14ac:dyDescent="0.25">
      <c r="A1083" s="209">
        <f t="shared" ref="A1083:A1093" si="75">+A1081+1</f>
        <v>1212</v>
      </c>
      <c r="B1083" s="25" t="s">
        <v>331</v>
      </c>
      <c r="C1083" s="20"/>
      <c r="D1083" s="32"/>
      <c r="E1083" s="27"/>
      <c r="F1083" s="191"/>
      <c r="G1083" s="36"/>
      <c r="H1083" s="33"/>
    </row>
    <row r="1084" spans="1:8" x14ac:dyDescent="0.25">
      <c r="A1084" s="210"/>
      <c r="B1084" s="10" t="s">
        <v>325</v>
      </c>
      <c r="C1084" s="20" t="s">
        <v>18</v>
      </c>
      <c r="D1084" s="32">
        <v>1</v>
      </c>
      <c r="E1084" s="27"/>
      <c r="F1084" s="191"/>
      <c r="G1084" s="36"/>
      <c r="H1084" s="33"/>
    </row>
    <row r="1085" spans="1:8" x14ac:dyDescent="0.25">
      <c r="A1085" s="209">
        <f t="shared" si="75"/>
        <v>1213</v>
      </c>
      <c r="B1085" s="25" t="s">
        <v>332</v>
      </c>
      <c r="C1085" s="20"/>
      <c r="D1085" s="32"/>
      <c r="E1085" s="27"/>
      <c r="F1085" s="191"/>
      <c r="G1085" s="36"/>
      <c r="H1085" s="33"/>
    </row>
    <row r="1086" spans="1:8" x14ac:dyDescent="0.25">
      <c r="A1086" s="210"/>
      <c r="B1086" s="10" t="s">
        <v>322</v>
      </c>
      <c r="C1086" s="20" t="s">
        <v>140</v>
      </c>
      <c r="D1086" s="32">
        <v>1</v>
      </c>
      <c r="E1086" s="27"/>
      <c r="F1086" s="191"/>
      <c r="G1086" s="36"/>
      <c r="H1086" s="33"/>
    </row>
    <row r="1087" spans="1:8" ht="31.5" x14ac:dyDescent="0.25">
      <c r="A1087" s="209">
        <f>+A1085+1</f>
        <v>1214</v>
      </c>
      <c r="B1087" s="25" t="s">
        <v>333</v>
      </c>
      <c r="C1087" s="20"/>
      <c r="D1087" s="32"/>
      <c r="E1087" s="27"/>
      <c r="F1087" s="191"/>
      <c r="G1087" s="36"/>
      <c r="H1087" s="33"/>
    </row>
    <row r="1088" spans="1:8" x14ac:dyDescent="0.25">
      <c r="A1088" s="210"/>
      <c r="B1088" s="10" t="s">
        <v>322</v>
      </c>
      <c r="C1088" s="20" t="s">
        <v>140</v>
      </c>
      <c r="D1088" s="32">
        <v>3</v>
      </c>
      <c r="E1088" s="27"/>
      <c r="F1088" s="191"/>
      <c r="G1088" s="36"/>
      <c r="H1088" s="33"/>
    </row>
    <row r="1089" spans="1:8" ht="31.5" x14ac:dyDescent="0.25">
      <c r="A1089" s="209">
        <f>+A1087+1</f>
        <v>1215</v>
      </c>
      <c r="B1089" s="25" t="s">
        <v>900</v>
      </c>
      <c r="C1089" s="20"/>
      <c r="D1089" s="32"/>
      <c r="E1089" s="27"/>
      <c r="F1089" s="191"/>
      <c r="G1089" s="36"/>
      <c r="H1089" s="33"/>
    </row>
    <row r="1090" spans="1:8" x14ac:dyDescent="0.25">
      <c r="A1090" s="210"/>
      <c r="B1090" s="10" t="s">
        <v>322</v>
      </c>
      <c r="C1090" s="20" t="s">
        <v>140</v>
      </c>
      <c r="D1090" s="32">
        <v>3</v>
      </c>
      <c r="E1090" s="27"/>
      <c r="F1090" s="191"/>
      <c r="G1090" s="36"/>
      <c r="H1090" s="33"/>
    </row>
    <row r="1091" spans="1:8" x14ac:dyDescent="0.25">
      <c r="A1091" s="209">
        <f t="shared" si="75"/>
        <v>1216</v>
      </c>
      <c r="B1091" s="25" t="s">
        <v>334</v>
      </c>
      <c r="C1091" s="20"/>
      <c r="D1091" s="32"/>
      <c r="E1091" s="27"/>
      <c r="F1091" s="191"/>
      <c r="G1091" s="36"/>
      <c r="H1091" s="33"/>
    </row>
    <row r="1092" spans="1:8" x14ac:dyDescent="0.25">
      <c r="A1092" s="210"/>
      <c r="B1092" s="10" t="s">
        <v>325</v>
      </c>
      <c r="C1092" s="20" t="s">
        <v>18</v>
      </c>
      <c r="D1092" s="32">
        <v>3</v>
      </c>
      <c r="E1092" s="27"/>
      <c r="F1092" s="191"/>
      <c r="G1092" s="36"/>
      <c r="H1092" s="33"/>
    </row>
    <row r="1093" spans="1:8" x14ac:dyDescent="0.25">
      <c r="A1093" s="209">
        <f t="shared" si="75"/>
        <v>1217</v>
      </c>
      <c r="B1093" s="25" t="s">
        <v>335</v>
      </c>
      <c r="C1093" s="20"/>
      <c r="D1093" s="32"/>
      <c r="E1093" s="27"/>
      <c r="F1093" s="191"/>
      <c r="G1093" s="36"/>
      <c r="H1093" s="33"/>
    </row>
    <row r="1094" spans="1:8" x14ac:dyDescent="0.25">
      <c r="A1094" s="210"/>
      <c r="B1094" s="10" t="s">
        <v>322</v>
      </c>
      <c r="C1094" s="20" t="s">
        <v>140</v>
      </c>
      <c r="D1094" s="32">
        <v>3</v>
      </c>
      <c r="E1094" s="27"/>
      <c r="F1094" s="191"/>
      <c r="G1094" s="36"/>
      <c r="H1094" s="33"/>
    </row>
    <row r="1095" spans="1:8" x14ac:dyDescent="0.25">
      <c r="A1095" s="168"/>
      <c r="B1095" s="29" t="s">
        <v>336</v>
      </c>
      <c r="C1095" s="20"/>
      <c r="D1095" s="32"/>
      <c r="E1095" s="27"/>
      <c r="F1095" s="191"/>
      <c r="G1095" s="36"/>
      <c r="H1095" s="33"/>
    </row>
    <row r="1096" spans="1:8" x14ac:dyDescent="0.25">
      <c r="A1096" s="208">
        <f>A1093+1</f>
        <v>1218</v>
      </c>
      <c r="B1096" s="25" t="s">
        <v>337</v>
      </c>
      <c r="C1096" s="20"/>
      <c r="D1096" s="32"/>
      <c r="E1096" s="27"/>
      <c r="F1096" s="191"/>
      <c r="G1096" s="36"/>
      <c r="H1096" s="33"/>
    </row>
    <row r="1097" spans="1:8" x14ac:dyDescent="0.25">
      <c r="A1097" s="208"/>
      <c r="B1097" s="10" t="s">
        <v>325</v>
      </c>
      <c r="C1097" s="20" t="s">
        <v>18</v>
      </c>
      <c r="D1097" s="32">
        <v>1</v>
      </c>
      <c r="E1097" s="27"/>
      <c r="F1097" s="191"/>
      <c r="G1097" s="36"/>
      <c r="H1097" s="33"/>
    </row>
    <row r="1098" spans="1:8" x14ac:dyDescent="0.25">
      <c r="A1098" s="208">
        <f>+A1096+1</f>
        <v>1219</v>
      </c>
      <c r="B1098" s="25" t="s">
        <v>338</v>
      </c>
      <c r="C1098" s="20"/>
      <c r="D1098" s="32"/>
      <c r="E1098" s="27"/>
      <c r="F1098" s="191"/>
      <c r="G1098" s="36"/>
      <c r="H1098" s="33"/>
    </row>
    <row r="1099" spans="1:8" x14ac:dyDescent="0.25">
      <c r="A1099" s="208"/>
      <c r="B1099" s="10" t="s">
        <v>325</v>
      </c>
      <c r="C1099" s="20" t="s">
        <v>18</v>
      </c>
      <c r="D1099" s="32">
        <v>1</v>
      </c>
      <c r="E1099" s="27"/>
      <c r="F1099" s="191"/>
      <c r="G1099" s="36"/>
      <c r="H1099" s="33"/>
    </row>
    <row r="1100" spans="1:8" x14ac:dyDescent="0.25">
      <c r="A1100" s="208">
        <f>+A1098+1</f>
        <v>1220</v>
      </c>
      <c r="B1100" s="25" t="s">
        <v>339</v>
      </c>
      <c r="C1100" s="20"/>
      <c r="D1100" s="32"/>
      <c r="E1100" s="27"/>
      <c r="F1100" s="191"/>
      <c r="G1100" s="36"/>
      <c r="H1100" s="33"/>
    </row>
    <row r="1101" spans="1:8" x14ac:dyDescent="0.25">
      <c r="A1101" s="208"/>
      <c r="B1101" s="10" t="s">
        <v>325</v>
      </c>
      <c r="C1101" s="20" t="s">
        <v>18</v>
      </c>
      <c r="D1101" s="32">
        <v>1</v>
      </c>
      <c r="E1101" s="27"/>
      <c r="F1101" s="191"/>
      <c r="G1101" s="36"/>
      <c r="H1101" s="33"/>
    </row>
    <row r="1102" spans="1:8" x14ac:dyDescent="0.25">
      <c r="A1102" s="208">
        <f>A1100+1</f>
        <v>1221</v>
      </c>
      <c r="B1102" s="25" t="s">
        <v>340</v>
      </c>
      <c r="C1102" s="20"/>
      <c r="D1102" s="32"/>
      <c r="E1102" s="27"/>
      <c r="F1102" s="191"/>
      <c r="G1102" s="36"/>
      <c r="H1102" s="33"/>
    </row>
    <row r="1103" spans="1:8" x14ac:dyDescent="0.25">
      <c r="A1103" s="208"/>
      <c r="B1103" s="10" t="s">
        <v>325</v>
      </c>
      <c r="C1103" s="20" t="s">
        <v>18</v>
      </c>
      <c r="D1103" s="32">
        <v>2</v>
      </c>
      <c r="E1103" s="27"/>
      <c r="F1103" s="191"/>
      <c r="G1103" s="36"/>
      <c r="H1103" s="33"/>
    </row>
    <row r="1104" spans="1:8" x14ac:dyDescent="0.25">
      <c r="A1104" s="208">
        <f t="shared" ref="A1104:A1106" si="76">A1102+1</f>
        <v>1222</v>
      </c>
      <c r="B1104" s="25" t="s">
        <v>341</v>
      </c>
      <c r="C1104" s="20"/>
      <c r="D1104" s="32"/>
      <c r="E1104" s="27"/>
      <c r="F1104" s="191"/>
      <c r="G1104" s="36"/>
      <c r="H1104" s="33"/>
    </row>
    <row r="1105" spans="1:8" x14ac:dyDescent="0.25">
      <c r="A1105" s="208"/>
      <c r="B1105" s="10" t="s">
        <v>325</v>
      </c>
      <c r="C1105" s="20" t="s">
        <v>18</v>
      </c>
      <c r="D1105" s="32">
        <v>1</v>
      </c>
      <c r="E1105" s="27"/>
      <c r="F1105" s="191"/>
      <c r="G1105" s="36"/>
      <c r="H1105" s="33"/>
    </row>
    <row r="1106" spans="1:8" x14ac:dyDescent="0.25">
      <c r="A1106" s="208">
        <f t="shared" si="76"/>
        <v>1223</v>
      </c>
      <c r="B1106" s="25" t="s">
        <v>342</v>
      </c>
      <c r="C1106" s="20"/>
      <c r="D1106" s="32"/>
      <c r="E1106" s="27"/>
      <c r="F1106" s="191"/>
      <c r="G1106" s="36"/>
      <c r="H1106" s="33"/>
    </row>
    <row r="1107" spans="1:8" x14ac:dyDescent="0.25">
      <c r="A1107" s="208"/>
      <c r="B1107" s="10" t="s">
        <v>325</v>
      </c>
      <c r="C1107" s="20" t="s">
        <v>18</v>
      </c>
      <c r="D1107" s="32">
        <v>1</v>
      </c>
      <c r="E1107" s="27"/>
      <c r="F1107" s="191"/>
      <c r="G1107" s="36"/>
      <c r="H1107" s="33"/>
    </row>
    <row r="1108" spans="1:8" x14ac:dyDescent="0.25">
      <c r="A1108" s="208">
        <f>A1106+1</f>
        <v>1224</v>
      </c>
      <c r="B1108" s="25" t="s">
        <v>343</v>
      </c>
      <c r="C1108" s="20"/>
      <c r="D1108" s="32"/>
      <c r="E1108" s="27"/>
      <c r="F1108" s="191"/>
      <c r="G1108" s="36"/>
      <c r="H1108" s="33"/>
    </row>
    <row r="1109" spans="1:8" x14ac:dyDescent="0.25">
      <c r="A1109" s="208"/>
      <c r="B1109" s="10" t="s">
        <v>325</v>
      </c>
      <c r="C1109" s="20" t="s">
        <v>18</v>
      </c>
      <c r="D1109" s="32">
        <v>1</v>
      </c>
      <c r="E1109" s="27"/>
      <c r="F1109" s="191"/>
      <c r="G1109" s="36"/>
      <c r="H1109" s="33"/>
    </row>
    <row r="1110" spans="1:8" x14ac:dyDescent="0.25">
      <c r="A1110" s="208">
        <f>A1108+1</f>
        <v>1225</v>
      </c>
      <c r="B1110" s="25" t="s">
        <v>344</v>
      </c>
      <c r="C1110" s="20"/>
      <c r="D1110" s="32"/>
      <c r="E1110" s="27"/>
      <c r="F1110" s="191"/>
      <c r="G1110" s="36"/>
      <c r="H1110" s="33"/>
    </row>
    <row r="1111" spans="1:8" x14ac:dyDescent="0.25">
      <c r="A1111" s="208"/>
      <c r="B1111" s="10" t="s">
        <v>325</v>
      </c>
      <c r="C1111" s="20" t="s">
        <v>18</v>
      </c>
      <c r="D1111" s="32">
        <v>1</v>
      </c>
      <c r="E1111" s="27"/>
      <c r="F1111" s="191"/>
      <c r="G1111" s="36"/>
      <c r="H1111" s="33"/>
    </row>
    <row r="1112" spans="1:8" x14ac:dyDescent="0.25">
      <c r="A1112" s="208">
        <f t="shared" ref="A1112:A1128" si="77">A1110+1</f>
        <v>1226</v>
      </c>
      <c r="B1112" s="25" t="s">
        <v>345</v>
      </c>
      <c r="C1112" s="20"/>
      <c r="D1112" s="32"/>
      <c r="E1112" s="27"/>
      <c r="F1112" s="191"/>
      <c r="G1112" s="36"/>
      <c r="H1112" s="33"/>
    </row>
    <row r="1113" spans="1:8" x14ac:dyDescent="0.25">
      <c r="A1113" s="208"/>
      <c r="B1113" s="10" t="s">
        <v>325</v>
      </c>
      <c r="C1113" s="20" t="s">
        <v>18</v>
      </c>
      <c r="D1113" s="32">
        <v>1</v>
      </c>
      <c r="E1113" s="27"/>
      <c r="F1113" s="191"/>
      <c r="G1113" s="36"/>
      <c r="H1113" s="33"/>
    </row>
    <row r="1114" spans="1:8" x14ac:dyDescent="0.25">
      <c r="A1114" s="208">
        <f t="shared" si="77"/>
        <v>1227</v>
      </c>
      <c r="B1114" s="25" t="s">
        <v>346</v>
      </c>
      <c r="C1114" s="20"/>
      <c r="D1114" s="32"/>
      <c r="E1114" s="27"/>
      <c r="F1114" s="191"/>
      <c r="G1114" s="36"/>
      <c r="H1114" s="33"/>
    </row>
    <row r="1115" spans="1:8" x14ac:dyDescent="0.25">
      <c r="A1115" s="208"/>
      <c r="B1115" s="10" t="s">
        <v>325</v>
      </c>
      <c r="C1115" s="20" t="s">
        <v>18</v>
      </c>
      <c r="D1115" s="32">
        <v>1</v>
      </c>
      <c r="E1115" s="27"/>
      <c r="F1115" s="191"/>
      <c r="G1115" s="36"/>
      <c r="H1115" s="33"/>
    </row>
    <row r="1116" spans="1:8" x14ac:dyDescent="0.25">
      <c r="A1116" s="208">
        <f t="shared" si="77"/>
        <v>1228</v>
      </c>
      <c r="B1116" s="25" t="s">
        <v>347</v>
      </c>
      <c r="C1116" s="20"/>
      <c r="D1116" s="32"/>
      <c r="E1116" s="27"/>
      <c r="F1116" s="191"/>
      <c r="G1116" s="36"/>
      <c r="H1116" s="33"/>
    </row>
    <row r="1117" spans="1:8" x14ac:dyDescent="0.25">
      <c r="A1117" s="208"/>
      <c r="B1117" s="10" t="s">
        <v>325</v>
      </c>
      <c r="C1117" s="20" t="s">
        <v>18</v>
      </c>
      <c r="D1117" s="32">
        <v>1</v>
      </c>
      <c r="E1117" s="27"/>
      <c r="F1117" s="191"/>
      <c r="G1117" s="36"/>
      <c r="H1117" s="33"/>
    </row>
    <row r="1118" spans="1:8" x14ac:dyDescent="0.25">
      <c r="A1118" s="208">
        <f t="shared" si="77"/>
        <v>1229</v>
      </c>
      <c r="B1118" s="25" t="s">
        <v>348</v>
      </c>
      <c r="C1118" s="20"/>
      <c r="D1118" s="32"/>
      <c r="E1118" s="27"/>
      <c r="F1118" s="191"/>
      <c r="G1118" s="36"/>
      <c r="H1118" s="33"/>
    </row>
    <row r="1119" spans="1:8" x14ac:dyDescent="0.25">
      <c r="A1119" s="208"/>
      <c r="B1119" s="10" t="s">
        <v>325</v>
      </c>
      <c r="C1119" s="20" t="s">
        <v>18</v>
      </c>
      <c r="D1119" s="32">
        <v>1</v>
      </c>
      <c r="E1119" s="27"/>
      <c r="F1119" s="191"/>
      <c r="G1119" s="36"/>
      <c r="H1119" s="33"/>
    </row>
    <row r="1120" spans="1:8" x14ac:dyDescent="0.25">
      <c r="A1120" s="208">
        <f t="shared" si="77"/>
        <v>1230</v>
      </c>
      <c r="B1120" s="25" t="s">
        <v>349</v>
      </c>
      <c r="C1120" s="20"/>
      <c r="D1120" s="32"/>
      <c r="E1120" s="27"/>
      <c r="F1120" s="191"/>
      <c r="G1120" s="36"/>
      <c r="H1120" s="33"/>
    </row>
    <row r="1121" spans="1:8" x14ac:dyDescent="0.25">
      <c r="A1121" s="208"/>
      <c r="B1121" s="10" t="s">
        <v>325</v>
      </c>
      <c r="C1121" s="20" t="s">
        <v>18</v>
      </c>
      <c r="D1121" s="32">
        <v>1</v>
      </c>
      <c r="E1121" s="27"/>
      <c r="F1121" s="191"/>
      <c r="G1121" s="36"/>
      <c r="H1121" s="33"/>
    </row>
    <row r="1122" spans="1:8" x14ac:dyDescent="0.25">
      <c r="A1122" s="208">
        <f t="shared" si="77"/>
        <v>1231</v>
      </c>
      <c r="B1122" s="25" t="s">
        <v>350</v>
      </c>
      <c r="C1122" s="20"/>
      <c r="D1122" s="32"/>
      <c r="E1122" s="27"/>
      <c r="F1122" s="191"/>
      <c r="G1122" s="36"/>
      <c r="H1122" s="33"/>
    </row>
    <row r="1123" spans="1:8" x14ac:dyDescent="0.25">
      <c r="A1123" s="208"/>
      <c r="B1123" s="10" t="s">
        <v>325</v>
      </c>
      <c r="C1123" s="20" t="s">
        <v>18</v>
      </c>
      <c r="D1123" s="32">
        <v>1</v>
      </c>
      <c r="E1123" s="27"/>
      <c r="F1123" s="191"/>
      <c r="G1123" s="36"/>
      <c r="H1123" s="33"/>
    </row>
    <row r="1124" spans="1:8" x14ac:dyDescent="0.25">
      <c r="A1124" s="208">
        <f>+A1122+1</f>
        <v>1232</v>
      </c>
      <c r="B1124" s="25" t="s">
        <v>351</v>
      </c>
      <c r="C1124" s="20"/>
      <c r="D1124" s="32"/>
      <c r="E1124" s="27"/>
      <c r="F1124" s="191"/>
      <c r="G1124" s="36"/>
      <c r="H1124" s="33"/>
    </row>
    <row r="1125" spans="1:8" x14ac:dyDescent="0.25">
      <c r="A1125" s="208"/>
      <c r="B1125" s="10" t="s">
        <v>325</v>
      </c>
      <c r="C1125" s="20" t="s">
        <v>18</v>
      </c>
      <c r="D1125" s="32">
        <v>1</v>
      </c>
      <c r="E1125" s="27"/>
      <c r="F1125" s="191"/>
      <c r="G1125" s="36"/>
      <c r="H1125" s="33"/>
    </row>
    <row r="1126" spans="1:8" x14ac:dyDescent="0.25">
      <c r="A1126" s="208">
        <f>A1124+1</f>
        <v>1233</v>
      </c>
      <c r="B1126" s="25" t="s">
        <v>352</v>
      </c>
      <c r="C1126" s="20"/>
      <c r="D1126" s="32"/>
      <c r="E1126" s="27"/>
      <c r="F1126" s="191"/>
      <c r="G1126" s="36"/>
      <c r="H1126" s="33"/>
    </row>
    <row r="1127" spans="1:8" x14ac:dyDescent="0.25">
      <c r="A1127" s="208"/>
      <c r="B1127" s="10" t="s">
        <v>325</v>
      </c>
      <c r="C1127" s="20" t="s">
        <v>18</v>
      </c>
      <c r="D1127" s="32">
        <v>1</v>
      </c>
      <c r="E1127" s="27"/>
      <c r="F1127" s="191"/>
      <c r="G1127" s="36"/>
      <c r="H1127" s="33"/>
    </row>
    <row r="1128" spans="1:8" x14ac:dyDescent="0.25">
      <c r="A1128" s="208">
        <f t="shared" si="77"/>
        <v>1234</v>
      </c>
      <c r="B1128" s="25" t="s">
        <v>353</v>
      </c>
      <c r="C1128" s="20"/>
      <c r="D1128" s="32"/>
      <c r="E1128" s="27"/>
      <c r="F1128" s="191"/>
      <c r="G1128" s="36"/>
      <c r="H1128" s="33"/>
    </row>
    <row r="1129" spans="1:8" x14ac:dyDescent="0.25">
      <c r="A1129" s="208"/>
      <c r="B1129" s="10" t="s">
        <v>325</v>
      </c>
      <c r="C1129" s="20" t="s">
        <v>18</v>
      </c>
      <c r="D1129" s="32">
        <v>1</v>
      </c>
      <c r="E1129" s="27"/>
      <c r="F1129" s="191"/>
      <c r="G1129" s="36"/>
      <c r="H1129" s="33"/>
    </row>
    <row r="1130" spans="1:8" x14ac:dyDescent="0.25">
      <c r="A1130" s="208">
        <f>A1128+1</f>
        <v>1235</v>
      </c>
      <c r="B1130" s="25" t="s">
        <v>354</v>
      </c>
      <c r="C1130" s="20"/>
      <c r="D1130" s="32"/>
      <c r="E1130" s="27"/>
      <c r="F1130" s="191"/>
      <c r="G1130" s="36"/>
      <c r="H1130" s="33"/>
    </row>
    <row r="1131" spans="1:8" x14ac:dyDescent="0.25">
      <c r="A1131" s="208"/>
      <c r="B1131" s="10" t="s">
        <v>325</v>
      </c>
      <c r="C1131" s="20" t="s">
        <v>18</v>
      </c>
      <c r="D1131" s="32">
        <v>1</v>
      </c>
      <c r="E1131" s="27"/>
      <c r="F1131" s="191"/>
      <c r="G1131" s="36"/>
      <c r="H1131" s="33"/>
    </row>
    <row r="1132" spans="1:8" x14ac:dyDescent="0.25">
      <c r="A1132" s="208">
        <f>A1130+1</f>
        <v>1236</v>
      </c>
      <c r="B1132" s="25" t="s">
        <v>355</v>
      </c>
      <c r="C1132" s="20"/>
      <c r="D1132" s="32"/>
      <c r="E1132" s="27"/>
      <c r="F1132" s="191"/>
      <c r="G1132" s="36"/>
      <c r="H1132" s="33"/>
    </row>
    <row r="1133" spans="1:8" x14ac:dyDescent="0.25">
      <c r="A1133" s="208"/>
      <c r="B1133" s="10" t="s">
        <v>325</v>
      </c>
      <c r="C1133" s="20" t="s">
        <v>18</v>
      </c>
      <c r="D1133" s="32">
        <v>1</v>
      </c>
      <c r="E1133" s="27"/>
      <c r="F1133" s="191"/>
      <c r="G1133" s="36"/>
      <c r="H1133" s="33"/>
    </row>
    <row r="1134" spans="1:8" x14ac:dyDescent="0.25">
      <c r="A1134" s="208">
        <f t="shared" ref="A1134" si="78">A1132+1</f>
        <v>1237</v>
      </c>
      <c r="B1134" s="25" t="s">
        <v>356</v>
      </c>
      <c r="C1134" s="20"/>
      <c r="D1134" s="32"/>
      <c r="E1134" s="27"/>
      <c r="F1134" s="191"/>
      <c r="G1134" s="36"/>
      <c r="H1134" s="33"/>
    </row>
    <row r="1135" spans="1:8" x14ac:dyDescent="0.25">
      <c r="A1135" s="208"/>
      <c r="B1135" s="10" t="s">
        <v>325</v>
      </c>
      <c r="C1135" s="20" t="s">
        <v>18</v>
      </c>
      <c r="D1135" s="32">
        <v>1</v>
      </c>
      <c r="E1135" s="27"/>
      <c r="F1135" s="191"/>
      <c r="G1135" s="36"/>
      <c r="H1135" s="33"/>
    </row>
    <row r="1136" spans="1:8" x14ac:dyDescent="0.25">
      <c r="A1136" s="208">
        <f t="shared" ref="A1136" si="79">A1134+1</f>
        <v>1238</v>
      </c>
      <c r="B1136" s="25" t="s">
        <v>357</v>
      </c>
      <c r="C1136" s="20"/>
      <c r="D1136" s="32"/>
      <c r="E1136" s="27"/>
      <c r="F1136" s="191"/>
      <c r="G1136" s="36"/>
      <c r="H1136" s="33"/>
    </row>
    <row r="1137" spans="1:8" x14ac:dyDescent="0.25">
      <c r="A1137" s="208"/>
      <c r="B1137" s="10" t="s">
        <v>325</v>
      </c>
      <c r="C1137" s="20" t="s">
        <v>18</v>
      </c>
      <c r="D1137" s="32">
        <v>1</v>
      </c>
      <c r="E1137" s="27"/>
      <c r="F1137" s="191"/>
      <c r="G1137" s="36"/>
      <c r="H1137" s="33"/>
    </row>
    <row r="1138" spans="1:8" x14ac:dyDescent="0.25">
      <c r="A1138" s="208">
        <f t="shared" ref="A1138" si="80">A1136+1</f>
        <v>1239</v>
      </c>
      <c r="B1138" s="25" t="s">
        <v>358</v>
      </c>
      <c r="C1138" s="20"/>
      <c r="D1138" s="32"/>
      <c r="E1138" s="27"/>
      <c r="F1138" s="191"/>
      <c r="G1138" s="36"/>
      <c r="H1138" s="33"/>
    </row>
    <row r="1139" spans="1:8" x14ac:dyDescent="0.25">
      <c r="A1139" s="208"/>
      <c r="B1139" s="10" t="s">
        <v>325</v>
      </c>
      <c r="C1139" s="20" t="s">
        <v>18</v>
      </c>
      <c r="D1139" s="32">
        <v>1</v>
      </c>
      <c r="E1139" s="27"/>
      <c r="F1139" s="191"/>
      <c r="G1139" s="36"/>
      <c r="H1139" s="33"/>
    </row>
    <row r="1140" spans="1:8" x14ac:dyDescent="0.25">
      <c r="A1140" s="208">
        <f t="shared" ref="A1140" si="81">A1138+1</f>
        <v>1240</v>
      </c>
      <c r="B1140" s="25" t="s">
        <v>359</v>
      </c>
      <c r="C1140" s="20"/>
      <c r="D1140" s="32"/>
      <c r="E1140" s="27"/>
      <c r="F1140" s="191"/>
      <c r="G1140" s="36"/>
      <c r="H1140" s="33"/>
    </row>
    <row r="1141" spans="1:8" x14ac:dyDescent="0.25">
      <c r="A1141" s="208"/>
      <c r="B1141" s="10" t="s">
        <v>325</v>
      </c>
      <c r="C1141" s="20" t="s">
        <v>18</v>
      </c>
      <c r="D1141" s="32">
        <v>1</v>
      </c>
      <c r="E1141" s="27"/>
      <c r="F1141" s="191"/>
      <c r="G1141" s="36"/>
      <c r="H1141" s="33"/>
    </row>
    <row r="1142" spans="1:8" x14ac:dyDescent="0.25">
      <c r="A1142" s="208">
        <f t="shared" ref="A1142" si="82">A1140+1</f>
        <v>1241</v>
      </c>
      <c r="B1142" s="25" t="s">
        <v>360</v>
      </c>
      <c r="C1142" s="20"/>
      <c r="D1142" s="32"/>
      <c r="E1142" s="27"/>
      <c r="F1142" s="191"/>
      <c r="G1142" s="36"/>
      <c r="H1142" s="33"/>
    </row>
    <row r="1143" spans="1:8" x14ac:dyDescent="0.25">
      <c r="A1143" s="208"/>
      <c r="B1143" s="10" t="s">
        <v>325</v>
      </c>
      <c r="C1143" s="20" t="s">
        <v>18</v>
      </c>
      <c r="D1143" s="32">
        <v>1</v>
      </c>
      <c r="E1143" s="27"/>
      <c r="F1143" s="191"/>
      <c r="G1143" s="36"/>
      <c r="H1143" s="33"/>
    </row>
    <row r="1144" spans="1:8" x14ac:dyDescent="0.25">
      <c r="A1144" s="208">
        <f t="shared" ref="A1144" si="83">A1142+1</f>
        <v>1242</v>
      </c>
      <c r="B1144" s="25" t="s">
        <v>361</v>
      </c>
      <c r="C1144" s="20"/>
      <c r="D1144" s="32"/>
      <c r="E1144" s="27"/>
      <c r="F1144" s="191"/>
      <c r="G1144" s="36"/>
      <c r="H1144" s="33"/>
    </row>
    <row r="1145" spans="1:8" x14ac:dyDescent="0.25">
      <c r="A1145" s="208"/>
      <c r="B1145" s="10" t="s">
        <v>325</v>
      </c>
      <c r="C1145" s="20" t="s">
        <v>18</v>
      </c>
      <c r="D1145" s="32">
        <v>1</v>
      </c>
      <c r="E1145" s="27"/>
      <c r="F1145" s="191"/>
      <c r="G1145" s="36"/>
      <c r="H1145" s="33"/>
    </row>
    <row r="1146" spans="1:8" x14ac:dyDescent="0.25">
      <c r="A1146" s="208">
        <f t="shared" ref="A1146" si="84">A1144+1</f>
        <v>1243</v>
      </c>
      <c r="B1146" s="25" t="s">
        <v>362</v>
      </c>
      <c r="C1146" s="20"/>
      <c r="D1146" s="32"/>
      <c r="E1146" s="27"/>
      <c r="F1146" s="191"/>
      <c r="G1146" s="36"/>
      <c r="H1146" s="33"/>
    </row>
    <row r="1147" spans="1:8" x14ac:dyDescent="0.25">
      <c r="A1147" s="208"/>
      <c r="B1147" s="10" t="s">
        <v>325</v>
      </c>
      <c r="C1147" s="20" t="s">
        <v>18</v>
      </c>
      <c r="D1147" s="32">
        <v>1</v>
      </c>
      <c r="E1147" s="27"/>
      <c r="F1147" s="191"/>
      <c r="G1147" s="36"/>
      <c r="H1147" s="33"/>
    </row>
    <row r="1148" spans="1:8" x14ac:dyDescent="0.25">
      <c r="A1148" s="208">
        <f t="shared" ref="A1148" si="85">A1146+1</f>
        <v>1244</v>
      </c>
      <c r="B1148" s="25" t="s">
        <v>363</v>
      </c>
      <c r="C1148" s="20"/>
      <c r="D1148" s="32"/>
      <c r="E1148" s="27"/>
      <c r="F1148" s="191"/>
      <c r="G1148" s="36"/>
      <c r="H1148" s="33"/>
    </row>
    <row r="1149" spans="1:8" x14ac:dyDescent="0.25">
      <c r="A1149" s="208"/>
      <c r="B1149" s="10" t="s">
        <v>325</v>
      </c>
      <c r="C1149" s="20" t="s">
        <v>18</v>
      </c>
      <c r="D1149" s="32">
        <v>1</v>
      </c>
      <c r="E1149" s="27"/>
      <c r="F1149" s="191"/>
      <c r="G1149" s="36"/>
      <c r="H1149" s="33"/>
    </row>
    <row r="1150" spans="1:8" x14ac:dyDescent="0.25">
      <c r="A1150" s="208">
        <f t="shared" ref="A1150" si="86">A1148+1</f>
        <v>1245</v>
      </c>
      <c r="B1150" s="25" t="s">
        <v>364</v>
      </c>
      <c r="C1150" s="20"/>
      <c r="D1150" s="32"/>
      <c r="E1150" s="27"/>
      <c r="F1150" s="191"/>
      <c r="G1150" s="36"/>
      <c r="H1150" s="33"/>
    </row>
    <row r="1151" spans="1:8" x14ac:dyDescent="0.25">
      <c r="A1151" s="208"/>
      <c r="B1151" s="10" t="s">
        <v>325</v>
      </c>
      <c r="C1151" s="20" t="s">
        <v>18</v>
      </c>
      <c r="D1151" s="32">
        <v>1</v>
      </c>
      <c r="E1151" s="27"/>
      <c r="F1151" s="191"/>
      <c r="G1151" s="36"/>
      <c r="H1151" s="33"/>
    </row>
    <row r="1152" spans="1:8" x14ac:dyDescent="0.25">
      <c r="A1152" s="208">
        <f t="shared" ref="A1152" si="87">A1150+1</f>
        <v>1246</v>
      </c>
      <c r="B1152" s="25" t="s">
        <v>365</v>
      </c>
      <c r="C1152" s="20"/>
      <c r="D1152" s="32"/>
      <c r="E1152" s="27"/>
      <c r="F1152" s="191"/>
      <c r="G1152" s="36"/>
      <c r="H1152" s="33"/>
    </row>
    <row r="1153" spans="1:8" x14ac:dyDescent="0.25">
      <c r="A1153" s="208"/>
      <c r="B1153" s="10" t="s">
        <v>325</v>
      </c>
      <c r="C1153" s="20" t="s">
        <v>18</v>
      </c>
      <c r="D1153" s="32">
        <v>1</v>
      </c>
      <c r="E1153" s="27"/>
      <c r="F1153" s="191"/>
      <c r="G1153" s="36"/>
      <c r="H1153" s="33"/>
    </row>
    <row r="1154" spans="1:8" x14ac:dyDescent="0.25">
      <c r="A1154" s="208">
        <f t="shared" ref="A1154" si="88">A1152+1</f>
        <v>1247</v>
      </c>
      <c r="B1154" s="25" t="s">
        <v>366</v>
      </c>
      <c r="C1154" s="20"/>
      <c r="D1154" s="32"/>
      <c r="E1154" s="27"/>
      <c r="F1154" s="191"/>
      <c r="G1154" s="36"/>
      <c r="H1154" s="33"/>
    </row>
    <row r="1155" spans="1:8" x14ac:dyDescent="0.25">
      <c r="A1155" s="208"/>
      <c r="B1155" s="10" t="s">
        <v>325</v>
      </c>
      <c r="C1155" s="20" t="s">
        <v>18</v>
      </c>
      <c r="D1155" s="32">
        <v>1</v>
      </c>
      <c r="E1155" s="27"/>
      <c r="F1155" s="191"/>
      <c r="G1155" s="36"/>
      <c r="H1155" s="33"/>
    </row>
    <row r="1156" spans="1:8" x14ac:dyDescent="0.25">
      <c r="A1156" s="208">
        <f t="shared" ref="A1156" si="89">A1154+1</f>
        <v>1248</v>
      </c>
      <c r="B1156" s="25" t="s">
        <v>367</v>
      </c>
      <c r="C1156" s="20"/>
      <c r="D1156" s="32"/>
      <c r="E1156" s="27"/>
      <c r="F1156" s="191"/>
      <c r="G1156" s="36"/>
      <c r="H1156" s="33"/>
    </row>
    <row r="1157" spans="1:8" x14ac:dyDescent="0.25">
      <c r="A1157" s="208"/>
      <c r="B1157" s="10" t="s">
        <v>325</v>
      </c>
      <c r="C1157" s="20" t="s">
        <v>18</v>
      </c>
      <c r="D1157" s="32">
        <v>1</v>
      </c>
      <c r="E1157" s="27"/>
      <c r="F1157" s="191"/>
      <c r="G1157" s="36"/>
      <c r="H1157" s="33"/>
    </row>
    <row r="1158" spans="1:8" x14ac:dyDescent="0.25">
      <c r="A1158" s="208">
        <f t="shared" ref="A1158" si="90">A1156+1</f>
        <v>1249</v>
      </c>
      <c r="B1158" s="25" t="s">
        <v>368</v>
      </c>
      <c r="C1158" s="20"/>
      <c r="D1158" s="32"/>
      <c r="E1158" s="27"/>
      <c r="F1158" s="191"/>
      <c r="G1158" s="36"/>
      <c r="H1158" s="33"/>
    </row>
    <row r="1159" spans="1:8" x14ac:dyDescent="0.25">
      <c r="A1159" s="208"/>
      <c r="B1159" s="10" t="s">
        <v>325</v>
      </c>
      <c r="C1159" s="20" t="s">
        <v>18</v>
      </c>
      <c r="D1159" s="32">
        <v>1</v>
      </c>
      <c r="E1159" s="27"/>
      <c r="F1159" s="191"/>
      <c r="G1159" s="36"/>
      <c r="H1159" s="33"/>
    </row>
    <row r="1160" spans="1:8" x14ac:dyDescent="0.25">
      <c r="A1160" s="208">
        <f t="shared" ref="A1160" si="91">A1158+1</f>
        <v>1250</v>
      </c>
      <c r="B1160" s="25" t="s">
        <v>369</v>
      </c>
      <c r="C1160" s="20"/>
      <c r="D1160" s="32"/>
      <c r="E1160" s="27"/>
      <c r="F1160" s="191"/>
      <c r="G1160" s="36"/>
      <c r="H1160" s="33"/>
    </row>
    <row r="1161" spans="1:8" x14ac:dyDescent="0.25">
      <c r="A1161" s="208"/>
      <c r="B1161" s="10" t="s">
        <v>325</v>
      </c>
      <c r="C1161" s="20" t="s">
        <v>18</v>
      </c>
      <c r="D1161" s="32">
        <v>1</v>
      </c>
      <c r="E1161" s="27"/>
      <c r="F1161" s="191"/>
      <c r="G1161" s="36"/>
      <c r="H1161" s="33"/>
    </row>
    <row r="1162" spans="1:8" x14ac:dyDescent="0.25">
      <c r="A1162" s="208">
        <f t="shared" ref="A1162" si="92">A1160+1</f>
        <v>1251</v>
      </c>
      <c r="B1162" s="25" t="s">
        <v>370</v>
      </c>
      <c r="C1162" s="20"/>
      <c r="D1162" s="32"/>
      <c r="E1162" s="27"/>
      <c r="F1162" s="191"/>
      <c r="G1162" s="36"/>
      <c r="H1162" s="33"/>
    </row>
    <row r="1163" spans="1:8" x14ac:dyDescent="0.25">
      <c r="A1163" s="208"/>
      <c r="B1163" s="10" t="s">
        <v>325</v>
      </c>
      <c r="C1163" s="20" t="s">
        <v>18</v>
      </c>
      <c r="D1163" s="32">
        <v>1</v>
      </c>
      <c r="E1163" s="27"/>
      <c r="F1163" s="191"/>
      <c r="G1163" s="36"/>
      <c r="H1163" s="33"/>
    </row>
    <row r="1164" spans="1:8" x14ac:dyDescent="0.25">
      <c r="A1164" s="208">
        <f t="shared" ref="A1164:A1208" si="93">A1162+1</f>
        <v>1252</v>
      </c>
      <c r="B1164" s="25" t="s">
        <v>371</v>
      </c>
      <c r="C1164" s="20"/>
      <c r="D1164" s="32"/>
      <c r="E1164" s="27"/>
      <c r="F1164" s="191"/>
      <c r="G1164" s="36"/>
      <c r="H1164" s="33"/>
    </row>
    <row r="1165" spans="1:8" x14ac:dyDescent="0.25">
      <c r="A1165" s="208"/>
      <c r="B1165" s="10" t="s">
        <v>325</v>
      </c>
      <c r="C1165" s="20" t="s">
        <v>18</v>
      </c>
      <c r="D1165" s="32">
        <v>1</v>
      </c>
      <c r="E1165" s="27"/>
      <c r="F1165" s="191"/>
      <c r="G1165" s="36"/>
      <c r="H1165" s="33"/>
    </row>
    <row r="1166" spans="1:8" x14ac:dyDescent="0.25">
      <c r="A1166" s="208">
        <f t="shared" si="93"/>
        <v>1253</v>
      </c>
      <c r="B1166" s="25" t="s">
        <v>372</v>
      </c>
      <c r="C1166" s="20"/>
      <c r="D1166" s="32"/>
      <c r="E1166" s="27"/>
      <c r="F1166" s="191"/>
      <c r="G1166" s="36"/>
      <c r="H1166" s="33"/>
    </row>
    <row r="1167" spans="1:8" x14ac:dyDescent="0.25">
      <c r="A1167" s="208"/>
      <c r="B1167" s="10" t="s">
        <v>325</v>
      </c>
      <c r="C1167" s="20" t="s">
        <v>18</v>
      </c>
      <c r="D1167" s="32">
        <v>1</v>
      </c>
      <c r="E1167" s="27"/>
      <c r="F1167" s="191"/>
      <c r="G1167" s="36"/>
      <c r="H1167" s="33"/>
    </row>
    <row r="1168" spans="1:8" x14ac:dyDescent="0.25">
      <c r="A1168" s="208">
        <f t="shared" si="93"/>
        <v>1254</v>
      </c>
      <c r="B1168" s="25" t="s">
        <v>373</v>
      </c>
      <c r="C1168" s="20"/>
      <c r="D1168" s="32"/>
      <c r="E1168" s="27"/>
      <c r="F1168" s="191"/>
      <c r="G1168" s="36"/>
      <c r="H1168" s="33"/>
    </row>
    <row r="1169" spans="1:8" x14ac:dyDescent="0.25">
      <c r="A1169" s="208"/>
      <c r="B1169" s="10" t="s">
        <v>325</v>
      </c>
      <c r="C1169" s="20" t="s">
        <v>18</v>
      </c>
      <c r="D1169" s="32">
        <v>1</v>
      </c>
      <c r="E1169" s="27"/>
      <c r="F1169" s="191"/>
      <c r="G1169" s="36"/>
      <c r="H1169" s="33"/>
    </row>
    <row r="1170" spans="1:8" x14ac:dyDescent="0.25">
      <c r="A1170" s="208">
        <f t="shared" si="93"/>
        <v>1255</v>
      </c>
      <c r="B1170" s="25" t="s">
        <v>374</v>
      </c>
      <c r="C1170" s="20"/>
      <c r="D1170" s="32"/>
      <c r="E1170" s="27"/>
      <c r="F1170" s="191"/>
      <c r="G1170" s="36"/>
      <c r="H1170" s="33"/>
    </row>
    <row r="1171" spans="1:8" x14ac:dyDescent="0.25">
      <c r="A1171" s="208"/>
      <c r="B1171" s="10" t="s">
        <v>325</v>
      </c>
      <c r="C1171" s="20" t="s">
        <v>18</v>
      </c>
      <c r="D1171" s="32">
        <v>1</v>
      </c>
      <c r="E1171" s="27"/>
      <c r="F1171" s="191"/>
      <c r="G1171" s="36"/>
      <c r="H1171" s="33"/>
    </row>
    <row r="1172" spans="1:8" x14ac:dyDescent="0.25">
      <c r="A1172" s="208">
        <f t="shared" si="93"/>
        <v>1256</v>
      </c>
      <c r="B1172" s="25" t="s">
        <v>375</v>
      </c>
      <c r="C1172" s="20"/>
      <c r="D1172" s="32"/>
      <c r="E1172" s="27"/>
      <c r="F1172" s="191"/>
      <c r="G1172" s="36"/>
      <c r="H1172" s="33"/>
    </row>
    <row r="1173" spans="1:8" x14ac:dyDescent="0.25">
      <c r="A1173" s="208"/>
      <c r="B1173" s="10" t="s">
        <v>325</v>
      </c>
      <c r="C1173" s="20" t="s">
        <v>18</v>
      </c>
      <c r="D1173" s="32">
        <v>1</v>
      </c>
      <c r="E1173" s="27"/>
      <c r="F1173" s="191"/>
      <c r="G1173" s="36"/>
      <c r="H1173" s="33"/>
    </row>
    <row r="1174" spans="1:8" x14ac:dyDescent="0.25">
      <c r="A1174" s="208">
        <f t="shared" si="93"/>
        <v>1257</v>
      </c>
      <c r="B1174" s="25" t="s">
        <v>376</v>
      </c>
      <c r="C1174" s="20"/>
      <c r="D1174" s="32"/>
      <c r="E1174" s="27"/>
      <c r="F1174" s="191"/>
      <c r="G1174" s="36"/>
      <c r="H1174" s="33"/>
    </row>
    <row r="1175" spans="1:8" x14ac:dyDescent="0.25">
      <c r="A1175" s="208"/>
      <c r="B1175" s="10" t="s">
        <v>325</v>
      </c>
      <c r="C1175" s="20" t="s">
        <v>18</v>
      </c>
      <c r="D1175" s="32">
        <v>1</v>
      </c>
      <c r="E1175" s="27"/>
      <c r="F1175" s="191"/>
      <c r="G1175" s="36"/>
      <c r="H1175" s="33"/>
    </row>
    <row r="1176" spans="1:8" x14ac:dyDescent="0.25">
      <c r="A1176" s="208">
        <f t="shared" si="93"/>
        <v>1258</v>
      </c>
      <c r="B1176" s="25" t="s">
        <v>377</v>
      </c>
      <c r="C1176" s="20"/>
      <c r="D1176" s="32"/>
      <c r="E1176" s="27"/>
      <c r="F1176" s="191"/>
      <c r="G1176" s="36"/>
      <c r="H1176" s="33"/>
    </row>
    <row r="1177" spans="1:8" x14ac:dyDescent="0.25">
      <c r="A1177" s="208"/>
      <c r="B1177" s="10" t="s">
        <v>325</v>
      </c>
      <c r="C1177" s="20" t="s">
        <v>18</v>
      </c>
      <c r="D1177" s="32">
        <v>1</v>
      </c>
      <c r="E1177" s="27"/>
      <c r="F1177" s="191"/>
      <c r="G1177" s="36"/>
      <c r="H1177" s="33"/>
    </row>
    <row r="1178" spans="1:8" x14ac:dyDescent="0.25">
      <c r="A1178" s="208">
        <f t="shared" si="93"/>
        <v>1259</v>
      </c>
      <c r="B1178" s="25" t="s">
        <v>378</v>
      </c>
      <c r="C1178" s="20"/>
      <c r="D1178" s="32"/>
      <c r="E1178" s="27"/>
      <c r="F1178" s="191"/>
      <c r="G1178" s="36"/>
      <c r="H1178" s="33"/>
    </row>
    <row r="1179" spans="1:8" x14ac:dyDescent="0.25">
      <c r="A1179" s="208"/>
      <c r="B1179" s="10" t="s">
        <v>325</v>
      </c>
      <c r="C1179" s="20" t="s">
        <v>18</v>
      </c>
      <c r="D1179" s="32">
        <v>1</v>
      </c>
      <c r="E1179" s="27"/>
      <c r="F1179" s="191"/>
      <c r="G1179" s="36"/>
      <c r="H1179" s="33"/>
    </row>
    <row r="1180" spans="1:8" x14ac:dyDescent="0.25">
      <c r="A1180" s="208">
        <f t="shared" si="93"/>
        <v>1260</v>
      </c>
      <c r="B1180" s="25" t="s">
        <v>379</v>
      </c>
      <c r="C1180" s="20"/>
      <c r="D1180" s="32"/>
      <c r="E1180" s="27"/>
      <c r="F1180" s="191"/>
      <c r="G1180" s="36"/>
      <c r="H1180" s="33"/>
    </row>
    <row r="1181" spans="1:8" x14ac:dyDescent="0.25">
      <c r="A1181" s="208"/>
      <c r="B1181" s="10" t="s">
        <v>325</v>
      </c>
      <c r="C1181" s="20" t="s">
        <v>18</v>
      </c>
      <c r="D1181" s="32">
        <v>1</v>
      </c>
      <c r="E1181" s="27"/>
      <c r="F1181" s="191"/>
      <c r="G1181" s="36"/>
      <c r="H1181" s="33"/>
    </row>
    <row r="1182" spans="1:8" x14ac:dyDescent="0.25">
      <c r="A1182" s="208">
        <f t="shared" si="93"/>
        <v>1261</v>
      </c>
      <c r="B1182" s="25" t="s">
        <v>380</v>
      </c>
      <c r="C1182" s="20"/>
      <c r="D1182" s="32"/>
      <c r="E1182" s="27"/>
      <c r="F1182" s="191"/>
      <c r="G1182" s="36"/>
      <c r="H1182" s="33"/>
    </row>
    <row r="1183" spans="1:8" x14ac:dyDescent="0.25">
      <c r="A1183" s="208"/>
      <c r="B1183" s="10" t="s">
        <v>325</v>
      </c>
      <c r="C1183" s="20" t="s">
        <v>18</v>
      </c>
      <c r="D1183" s="32">
        <v>1</v>
      </c>
      <c r="E1183" s="27"/>
      <c r="F1183" s="191"/>
      <c r="G1183" s="36"/>
      <c r="H1183" s="33"/>
    </row>
    <row r="1184" spans="1:8" x14ac:dyDescent="0.25">
      <c r="A1184" s="208">
        <f t="shared" si="93"/>
        <v>1262</v>
      </c>
      <c r="B1184" s="25" t="s">
        <v>381</v>
      </c>
      <c r="C1184" s="20"/>
      <c r="D1184" s="32"/>
      <c r="E1184" s="27"/>
      <c r="F1184" s="191"/>
      <c r="G1184" s="36"/>
      <c r="H1184" s="33"/>
    </row>
    <row r="1185" spans="1:8" x14ac:dyDescent="0.25">
      <c r="A1185" s="208"/>
      <c r="B1185" s="10" t="s">
        <v>325</v>
      </c>
      <c r="C1185" s="20" t="s">
        <v>18</v>
      </c>
      <c r="D1185" s="32">
        <v>1</v>
      </c>
      <c r="E1185" s="27"/>
      <c r="F1185" s="191"/>
      <c r="G1185" s="36"/>
      <c r="H1185" s="33"/>
    </row>
    <row r="1186" spans="1:8" x14ac:dyDescent="0.25">
      <c r="A1186" s="208">
        <f t="shared" si="93"/>
        <v>1263</v>
      </c>
      <c r="B1186" s="25" t="s">
        <v>901</v>
      </c>
      <c r="C1186" s="20"/>
      <c r="D1186" s="32"/>
      <c r="E1186" s="27"/>
      <c r="F1186" s="191"/>
      <c r="G1186" s="36"/>
      <c r="H1186" s="33"/>
    </row>
    <row r="1187" spans="1:8" x14ac:dyDescent="0.25">
      <c r="A1187" s="208"/>
      <c r="B1187" s="10" t="s">
        <v>325</v>
      </c>
      <c r="C1187" s="20" t="s">
        <v>18</v>
      </c>
      <c r="D1187" s="32">
        <v>1</v>
      </c>
      <c r="E1187" s="27"/>
      <c r="F1187" s="191"/>
      <c r="G1187" s="36"/>
      <c r="H1187" s="33"/>
    </row>
    <row r="1188" spans="1:8" x14ac:dyDescent="0.25">
      <c r="A1188" s="208">
        <f t="shared" si="93"/>
        <v>1264</v>
      </c>
      <c r="B1188" s="25" t="s">
        <v>383</v>
      </c>
      <c r="C1188" s="20"/>
      <c r="D1188" s="32"/>
      <c r="E1188" s="27"/>
      <c r="F1188" s="191"/>
      <c r="G1188" s="36"/>
      <c r="H1188" s="33"/>
    </row>
    <row r="1189" spans="1:8" x14ac:dyDescent="0.25">
      <c r="A1189" s="208"/>
      <c r="B1189" s="10" t="s">
        <v>325</v>
      </c>
      <c r="C1189" s="20" t="s">
        <v>18</v>
      </c>
      <c r="D1189" s="32">
        <v>1</v>
      </c>
      <c r="E1189" s="27"/>
      <c r="F1189" s="191"/>
      <c r="G1189" s="36"/>
      <c r="H1189" s="33"/>
    </row>
    <row r="1190" spans="1:8" x14ac:dyDescent="0.25">
      <c r="A1190" s="208">
        <f t="shared" si="93"/>
        <v>1265</v>
      </c>
      <c r="B1190" s="25" t="s">
        <v>384</v>
      </c>
      <c r="C1190" s="20"/>
      <c r="D1190" s="32"/>
      <c r="E1190" s="27"/>
      <c r="F1190" s="191"/>
      <c r="G1190" s="36"/>
      <c r="H1190" s="33"/>
    </row>
    <row r="1191" spans="1:8" x14ac:dyDescent="0.25">
      <c r="A1191" s="208"/>
      <c r="B1191" s="10" t="s">
        <v>325</v>
      </c>
      <c r="C1191" s="20" t="s">
        <v>18</v>
      </c>
      <c r="D1191" s="32">
        <v>1</v>
      </c>
      <c r="E1191" s="27"/>
      <c r="F1191" s="191"/>
      <c r="G1191" s="36"/>
      <c r="H1191" s="33"/>
    </row>
    <row r="1192" spans="1:8" x14ac:dyDescent="0.25">
      <c r="A1192" s="208">
        <f t="shared" si="93"/>
        <v>1266</v>
      </c>
      <c r="B1192" s="25" t="s">
        <v>385</v>
      </c>
      <c r="C1192" s="20"/>
      <c r="D1192" s="32"/>
      <c r="E1192" s="27"/>
      <c r="F1192" s="191"/>
      <c r="G1192" s="36"/>
      <c r="H1192" s="33"/>
    </row>
    <row r="1193" spans="1:8" x14ac:dyDescent="0.25">
      <c r="A1193" s="208"/>
      <c r="B1193" s="10" t="s">
        <v>325</v>
      </c>
      <c r="C1193" s="20" t="s">
        <v>18</v>
      </c>
      <c r="D1193" s="32">
        <v>1</v>
      </c>
      <c r="E1193" s="27"/>
      <c r="F1193" s="191"/>
      <c r="G1193" s="36"/>
      <c r="H1193" s="33"/>
    </row>
    <row r="1194" spans="1:8" x14ac:dyDescent="0.25">
      <c r="A1194" s="208">
        <f t="shared" si="93"/>
        <v>1267</v>
      </c>
      <c r="B1194" s="25" t="s">
        <v>382</v>
      </c>
      <c r="C1194" s="20"/>
      <c r="D1194" s="32"/>
      <c r="E1194" s="27"/>
      <c r="F1194" s="191"/>
      <c r="G1194" s="36"/>
      <c r="H1194" s="33"/>
    </row>
    <row r="1195" spans="1:8" x14ac:dyDescent="0.25">
      <c r="A1195" s="208"/>
      <c r="B1195" s="10" t="s">
        <v>325</v>
      </c>
      <c r="C1195" s="20" t="s">
        <v>18</v>
      </c>
      <c r="D1195" s="32">
        <v>1</v>
      </c>
      <c r="E1195" s="27"/>
      <c r="F1195" s="191"/>
      <c r="G1195" s="36"/>
      <c r="H1195" s="33"/>
    </row>
    <row r="1196" spans="1:8" x14ac:dyDescent="0.25">
      <c r="A1196" s="208">
        <f t="shared" si="93"/>
        <v>1268</v>
      </c>
      <c r="B1196" s="25" t="s">
        <v>386</v>
      </c>
      <c r="C1196" s="20"/>
      <c r="D1196" s="32"/>
      <c r="E1196" s="27"/>
      <c r="F1196" s="191"/>
      <c r="G1196" s="36"/>
      <c r="H1196" s="33"/>
    </row>
    <row r="1197" spans="1:8" x14ac:dyDescent="0.25">
      <c r="A1197" s="208"/>
      <c r="B1197" s="10" t="s">
        <v>325</v>
      </c>
      <c r="C1197" s="20" t="s">
        <v>18</v>
      </c>
      <c r="D1197" s="32">
        <v>1</v>
      </c>
      <c r="E1197" s="27"/>
      <c r="F1197" s="191"/>
      <c r="G1197" s="36"/>
      <c r="H1197" s="33"/>
    </row>
    <row r="1198" spans="1:8" x14ac:dyDescent="0.25">
      <c r="A1198" s="208">
        <f t="shared" si="93"/>
        <v>1269</v>
      </c>
      <c r="B1198" s="25" t="s">
        <v>387</v>
      </c>
      <c r="C1198" s="20"/>
      <c r="D1198" s="32"/>
      <c r="E1198" s="27"/>
      <c r="F1198" s="191"/>
      <c r="G1198" s="36"/>
      <c r="H1198" s="33"/>
    </row>
    <row r="1199" spans="1:8" x14ac:dyDescent="0.25">
      <c r="A1199" s="208"/>
      <c r="B1199" s="10" t="s">
        <v>325</v>
      </c>
      <c r="C1199" s="20" t="s">
        <v>18</v>
      </c>
      <c r="D1199" s="32">
        <v>1</v>
      </c>
      <c r="E1199" s="27"/>
      <c r="F1199" s="191"/>
      <c r="G1199" s="36"/>
      <c r="H1199" s="33"/>
    </row>
    <row r="1200" spans="1:8" x14ac:dyDescent="0.25">
      <c r="A1200" s="208">
        <f t="shared" si="93"/>
        <v>1270</v>
      </c>
      <c r="B1200" s="25" t="s">
        <v>388</v>
      </c>
      <c r="C1200" s="20"/>
      <c r="D1200" s="32"/>
      <c r="E1200" s="27"/>
      <c r="F1200" s="191"/>
      <c r="G1200" s="36"/>
      <c r="H1200" s="33"/>
    </row>
    <row r="1201" spans="1:8" x14ac:dyDescent="0.25">
      <c r="A1201" s="208"/>
      <c r="B1201" s="10" t="s">
        <v>325</v>
      </c>
      <c r="C1201" s="20" t="s">
        <v>18</v>
      </c>
      <c r="D1201" s="32">
        <v>1</v>
      </c>
      <c r="E1201" s="27"/>
      <c r="F1201" s="191"/>
      <c r="G1201" s="36"/>
      <c r="H1201" s="33"/>
    </row>
    <row r="1202" spans="1:8" x14ac:dyDescent="0.25">
      <c r="A1202" s="208">
        <f t="shared" si="93"/>
        <v>1271</v>
      </c>
      <c r="B1202" s="25" t="s">
        <v>389</v>
      </c>
      <c r="C1202" s="20"/>
      <c r="D1202" s="32"/>
      <c r="E1202" s="27"/>
      <c r="F1202" s="191"/>
      <c r="G1202" s="36"/>
      <c r="H1202" s="33"/>
    </row>
    <row r="1203" spans="1:8" x14ac:dyDescent="0.25">
      <c r="A1203" s="208"/>
      <c r="B1203" s="10" t="s">
        <v>325</v>
      </c>
      <c r="C1203" s="20" t="s">
        <v>18</v>
      </c>
      <c r="D1203" s="32">
        <v>1</v>
      </c>
      <c r="E1203" s="27"/>
      <c r="F1203" s="191"/>
      <c r="G1203" s="36"/>
      <c r="H1203" s="33"/>
    </row>
    <row r="1204" spans="1:8" x14ac:dyDescent="0.25">
      <c r="A1204" s="208">
        <f t="shared" si="93"/>
        <v>1272</v>
      </c>
      <c r="B1204" s="25" t="s">
        <v>390</v>
      </c>
      <c r="C1204" s="20"/>
      <c r="D1204" s="32"/>
      <c r="E1204" s="27"/>
      <c r="F1204" s="191"/>
      <c r="G1204" s="36"/>
      <c r="H1204" s="33"/>
    </row>
    <row r="1205" spans="1:8" x14ac:dyDescent="0.25">
      <c r="A1205" s="208"/>
      <c r="B1205" s="10" t="s">
        <v>325</v>
      </c>
      <c r="C1205" s="20" t="s">
        <v>18</v>
      </c>
      <c r="D1205" s="32">
        <v>1</v>
      </c>
      <c r="E1205" s="27"/>
      <c r="F1205" s="191"/>
      <c r="G1205" s="36"/>
      <c r="H1205" s="33"/>
    </row>
    <row r="1206" spans="1:8" x14ac:dyDescent="0.25">
      <c r="A1206" s="208">
        <f t="shared" si="93"/>
        <v>1273</v>
      </c>
      <c r="B1206" s="25" t="s">
        <v>902</v>
      </c>
      <c r="C1206" s="20"/>
      <c r="D1206" s="32"/>
      <c r="E1206" s="27"/>
      <c r="F1206" s="191"/>
      <c r="G1206" s="36"/>
      <c r="H1206" s="33"/>
    </row>
    <row r="1207" spans="1:8" x14ac:dyDescent="0.25">
      <c r="A1207" s="208"/>
      <c r="B1207" s="10" t="s">
        <v>325</v>
      </c>
      <c r="C1207" s="20" t="s">
        <v>18</v>
      </c>
      <c r="D1207" s="32">
        <v>1</v>
      </c>
      <c r="E1207" s="27"/>
      <c r="F1207" s="191"/>
      <c r="G1207" s="36"/>
      <c r="H1207" s="33"/>
    </row>
    <row r="1208" spans="1:8" x14ac:dyDescent="0.25">
      <c r="A1208" s="208">
        <f t="shared" si="93"/>
        <v>1274</v>
      </c>
      <c r="B1208" s="25" t="s">
        <v>391</v>
      </c>
      <c r="C1208" s="20"/>
      <c r="D1208" s="32"/>
      <c r="E1208" s="27"/>
      <c r="F1208" s="191"/>
      <c r="G1208" s="36"/>
      <c r="H1208" s="33"/>
    </row>
    <row r="1209" spans="1:8" x14ac:dyDescent="0.25">
      <c r="A1209" s="208"/>
      <c r="B1209" s="10" t="s">
        <v>325</v>
      </c>
      <c r="C1209" s="20" t="s">
        <v>18</v>
      </c>
      <c r="D1209" s="32">
        <v>1</v>
      </c>
      <c r="E1209" s="27"/>
      <c r="F1209" s="191"/>
      <c r="G1209" s="36"/>
      <c r="H1209" s="33"/>
    </row>
    <row r="1210" spans="1:8" x14ac:dyDescent="0.25">
      <c r="A1210" s="208">
        <f>A1208+1</f>
        <v>1275</v>
      </c>
      <c r="B1210" s="25" t="s">
        <v>392</v>
      </c>
      <c r="C1210" s="20"/>
      <c r="D1210" s="32"/>
      <c r="E1210" s="27"/>
      <c r="F1210" s="191"/>
      <c r="G1210" s="36"/>
      <c r="H1210" s="33"/>
    </row>
    <row r="1211" spans="1:8" x14ac:dyDescent="0.25">
      <c r="A1211" s="208"/>
      <c r="B1211" s="25" t="s">
        <v>325</v>
      </c>
      <c r="C1211" s="20" t="s">
        <v>18</v>
      </c>
      <c r="D1211" s="32">
        <v>4</v>
      </c>
      <c r="E1211" s="27"/>
      <c r="F1211" s="191"/>
      <c r="G1211" s="36"/>
      <c r="H1211" s="33"/>
    </row>
    <row r="1212" spans="1:8" x14ac:dyDescent="0.25">
      <c r="A1212" s="168"/>
      <c r="B1212" s="29" t="s">
        <v>393</v>
      </c>
      <c r="C1212" s="20"/>
      <c r="D1212" s="32"/>
      <c r="E1212" s="27"/>
      <c r="F1212" s="191"/>
      <c r="G1212" s="36"/>
      <c r="H1212" s="33"/>
    </row>
    <row r="1213" spans="1:8" ht="31.5" x14ac:dyDescent="0.25">
      <c r="A1213" s="208">
        <f>A1210+1</f>
        <v>1276</v>
      </c>
      <c r="B1213" s="25" t="s">
        <v>394</v>
      </c>
      <c r="C1213" s="20"/>
      <c r="D1213" s="32"/>
      <c r="E1213" s="27"/>
      <c r="F1213" s="191"/>
      <c r="G1213" s="36"/>
      <c r="H1213" s="33"/>
    </row>
    <row r="1214" spans="1:8" x14ac:dyDescent="0.25">
      <c r="A1214" s="208"/>
      <c r="B1214" s="39" t="s">
        <v>102</v>
      </c>
      <c r="C1214" s="47" t="s">
        <v>16</v>
      </c>
      <c r="D1214" s="32">
        <v>7500</v>
      </c>
      <c r="E1214" s="27"/>
      <c r="F1214" s="191"/>
      <c r="G1214" s="36"/>
      <c r="H1214" s="33"/>
    </row>
    <row r="1215" spans="1:8" x14ac:dyDescent="0.25">
      <c r="A1215" s="208">
        <f>A1213+1</f>
        <v>1277</v>
      </c>
      <c r="B1215" s="25" t="s">
        <v>395</v>
      </c>
      <c r="C1215" s="20"/>
      <c r="D1215" s="32"/>
      <c r="E1215" s="27"/>
      <c r="F1215" s="191"/>
      <c r="G1215" s="36"/>
      <c r="H1215" s="33"/>
    </row>
    <row r="1216" spans="1:8" x14ac:dyDescent="0.25">
      <c r="A1216" s="208"/>
      <c r="B1216" s="39" t="s">
        <v>102</v>
      </c>
      <c r="C1216" s="47" t="s">
        <v>16</v>
      </c>
      <c r="D1216" s="32">
        <v>2500</v>
      </c>
      <c r="E1216" s="27"/>
      <c r="F1216" s="191"/>
      <c r="G1216" s="36"/>
      <c r="H1216" s="33"/>
    </row>
    <row r="1217" spans="1:8" x14ac:dyDescent="0.25">
      <c r="A1217" s="208">
        <f>A1215+1</f>
        <v>1278</v>
      </c>
      <c r="B1217" s="25" t="s">
        <v>396</v>
      </c>
      <c r="C1217" s="20"/>
      <c r="D1217" s="32"/>
      <c r="E1217" s="27"/>
      <c r="F1217" s="191"/>
      <c r="G1217" s="36"/>
      <c r="H1217" s="33"/>
    </row>
    <row r="1218" spans="1:8" x14ac:dyDescent="0.25">
      <c r="A1218" s="208"/>
      <c r="B1218" s="39" t="s">
        <v>102</v>
      </c>
      <c r="C1218" s="47" t="s">
        <v>16</v>
      </c>
      <c r="D1218" s="32">
        <v>3000</v>
      </c>
      <c r="E1218" s="27"/>
      <c r="F1218" s="191"/>
      <c r="G1218" s="36"/>
      <c r="H1218" s="33"/>
    </row>
    <row r="1219" spans="1:8" x14ac:dyDescent="0.25">
      <c r="A1219" s="208">
        <f>A1217+1</f>
        <v>1279</v>
      </c>
      <c r="B1219" s="25" t="s">
        <v>397</v>
      </c>
      <c r="C1219" s="20"/>
      <c r="D1219" s="32"/>
      <c r="E1219" s="27"/>
      <c r="F1219" s="191"/>
      <c r="G1219" s="36"/>
      <c r="H1219" s="33"/>
    </row>
    <row r="1220" spans="1:8" x14ac:dyDescent="0.25">
      <c r="A1220" s="208"/>
      <c r="B1220" s="39" t="s">
        <v>102</v>
      </c>
      <c r="C1220" s="47" t="s">
        <v>16</v>
      </c>
      <c r="D1220" s="32">
        <v>1000</v>
      </c>
      <c r="E1220" s="27"/>
      <c r="F1220" s="191"/>
      <c r="G1220" s="36"/>
      <c r="H1220" s="33"/>
    </row>
    <row r="1221" spans="1:8" x14ac:dyDescent="0.25">
      <c r="A1221" s="208">
        <f>A1219+1</f>
        <v>1280</v>
      </c>
      <c r="B1221" s="25" t="s">
        <v>398</v>
      </c>
      <c r="C1221" s="20"/>
      <c r="D1221" s="32"/>
      <c r="E1221" s="27"/>
      <c r="F1221" s="191"/>
      <c r="G1221" s="36"/>
      <c r="H1221" s="33"/>
    </row>
    <row r="1222" spans="1:8" x14ac:dyDescent="0.25">
      <c r="A1222" s="208"/>
      <c r="B1222" s="39" t="s">
        <v>102</v>
      </c>
      <c r="C1222" s="47" t="s">
        <v>16</v>
      </c>
      <c r="D1222" s="32">
        <v>1500</v>
      </c>
      <c r="E1222" s="27"/>
      <c r="F1222" s="191"/>
      <c r="G1222" s="36"/>
      <c r="H1222" s="33"/>
    </row>
    <row r="1223" spans="1:8" x14ac:dyDescent="0.25">
      <c r="A1223" s="208">
        <f>A1221+1</f>
        <v>1281</v>
      </c>
      <c r="B1223" s="25" t="s">
        <v>399</v>
      </c>
      <c r="C1223" s="20"/>
      <c r="D1223" s="32"/>
      <c r="E1223" s="27"/>
      <c r="F1223" s="191"/>
      <c r="G1223" s="36"/>
      <c r="H1223" s="33"/>
    </row>
    <row r="1224" spans="1:8" x14ac:dyDescent="0.25">
      <c r="A1224" s="208"/>
      <c r="B1224" s="10" t="s">
        <v>325</v>
      </c>
      <c r="C1224" s="20" t="s">
        <v>18</v>
      </c>
      <c r="D1224" s="32">
        <v>50</v>
      </c>
      <c r="E1224" s="27"/>
      <c r="F1224" s="191"/>
      <c r="G1224" s="36"/>
      <c r="H1224" s="33"/>
    </row>
    <row r="1225" spans="1:8" x14ac:dyDescent="0.25">
      <c r="A1225" s="208">
        <f>A1223+1</f>
        <v>1282</v>
      </c>
      <c r="B1225" s="25" t="s">
        <v>400</v>
      </c>
      <c r="C1225" s="20"/>
      <c r="D1225" s="32"/>
      <c r="E1225" s="27"/>
      <c r="F1225" s="191"/>
      <c r="G1225" s="36"/>
      <c r="H1225" s="33"/>
    </row>
    <row r="1226" spans="1:8" x14ac:dyDescent="0.25">
      <c r="A1226" s="208"/>
      <c r="B1226" s="10" t="s">
        <v>325</v>
      </c>
      <c r="C1226" s="20" t="s">
        <v>18</v>
      </c>
      <c r="D1226" s="32">
        <v>50</v>
      </c>
      <c r="E1226" s="27"/>
      <c r="F1226" s="191"/>
      <c r="G1226" s="36"/>
      <c r="H1226" s="33"/>
    </row>
    <row r="1227" spans="1:8" x14ac:dyDescent="0.25">
      <c r="A1227" s="9"/>
      <c r="B1227" s="29" t="s">
        <v>817</v>
      </c>
      <c r="C1227" s="20"/>
      <c r="D1227" s="32"/>
      <c r="E1227" s="27"/>
      <c r="F1227" s="191"/>
      <c r="G1227" s="36"/>
      <c r="H1227" s="33"/>
    </row>
    <row r="1228" spans="1:8" x14ac:dyDescent="0.25">
      <c r="A1228" s="208">
        <f>A1225+1</f>
        <v>1283</v>
      </c>
      <c r="B1228" s="25" t="s">
        <v>401</v>
      </c>
      <c r="C1228" s="20"/>
      <c r="D1228" s="32"/>
      <c r="E1228" s="27"/>
      <c r="F1228" s="191"/>
      <c r="G1228" s="36"/>
      <c r="H1228" s="33"/>
    </row>
    <row r="1229" spans="1:8" x14ac:dyDescent="0.25">
      <c r="A1229" s="208"/>
      <c r="B1229" s="39" t="s">
        <v>102</v>
      </c>
      <c r="C1229" s="47" t="s">
        <v>16</v>
      </c>
      <c r="D1229" s="32">
        <f>425+170+240+100+240+170</f>
        <v>1345</v>
      </c>
      <c r="E1229" s="27"/>
      <c r="F1229" s="191"/>
      <c r="G1229" s="36"/>
      <c r="H1229" s="33"/>
    </row>
    <row r="1230" spans="1:8" x14ac:dyDescent="0.25">
      <c r="A1230" s="208">
        <f>A1228+1</f>
        <v>1284</v>
      </c>
      <c r="B1230" s="25" t="s">
        <v>402</v>
      </c>
      <c r="C1230" s="20"/>
      <c r="D1230" s="32"/>
      <c r="E1230" s="27"/>
      <c r="F1230" s="191"/>
      <c r="G1230" s="36"/>
      <c r="H1230" s="33"/>
    </row>
    <row r="1231" spans="1:8" x14ac:dyDescent="0.25">
      <c r="A1231" s="208"/>
      <c r="B1231" s="39" t="s">
        <v>102</v>
      </c>
      <c r="C1231" s="47" t="s">
        <v>16</v>
      </c>
      <c r="D1231" s="32">
        <v>400</v>
      </c>
      <c r="E1231" s="27"/>
      <c r="F1231" s="191"/>
      <c r="G1231" s="36"/>
      <c r="H1231" s="33"/>
    </row>
    <row r="1232" spans="1:8" x14ac:dyDescent="0.25">
      <c r="A1232" s="208">
        <f>A1230+1</f>
        <v>1285</v>
      </c>
      <c r="B1232" s="25" t="s">
        <v>403</v>
      </c>
      <c r="C1232" s="20"/>
      <c r="D1232" s="32"/>
      <c r="E1232" s="27"/>
      <c r="F1232" s="191"/>
      <c r="G1232" s="36"/>
      <c r="H1232" s="33"/>
    </row>
    <row r="1233" spans="1:8" x14ac:dyDescent="0.25">
      <c r="A1233" s="208"/>
      <c r="B1233" s="39" t="s">
        <v>102</v>
      </c>
      <c r="C1233" s="47" t="s">
        <v>16</v>
      </c>
      <c r="D1233" s="32">
        <v>895</v>
      </c>
      <c r="E1233" s="27"/>
      <c r="F1233" s="191"/>
      <c r="G1233" s="36"/>
      <c r="H1233" s="33"/>
    </row>
    <row r="1234" spans="1:8" x14ac:dyDescent="0.25">
      <c r="A1234" s="208">
        <f>A1232+1</f>
        <v>1286</v>
      </c>
      <c r="B1234" s="25" t="s">
        <v>404</v>
      </c>
      <c r="C1234" s="20"/>
      <c r="D1234" s="32"/>
      <c r="E1234" s="27"/>
      <c r="F1234" s="191"/>
      <c r="G1234" s="36"/>
      <c r="H1234" s="33"/>
    </row>
    <row r="1235" spans="1:8" x14ac:dyDescent="0.25">
      <c r="A1235" s="208"/>
      <c r="B1235" s="39" t="s">
        <v>102</v>
      </c>
      <c r="C1235" s="47" t="s">
        <v>16</v>
      </c>
      <c r="D1235" s="32">
        <v>670</v>
      </c>
      <c r="E1235" s="27"/>
      <c r="F1235" s="191"/>
      <c r="G1235" s="36"/>
      <c r="H1235" s="33"/>
    </row>
    <row r="1236" spans="1:8" x14ac:dyDescent="0.25">
      <c r="A1236" s="208">
        <f t="shared" ref="A1236:A1266" si="94">A1234+1</f>
        <v>1287</v>
      </c>
      <c r="B1236" s="25" t="s">
        <v>405</v>
      </c>
      <c r="C1236" s="20"/>
      <c r="D1236" s="32"/>
      <c r="E1236" s="27"/>
      <c r="F1236" s="191"/>
      <c r="G1236" s="36"/>
      <c r="H1236" s="33"/>
    </row>
    <row r="1237" spans="1:8" x14ac:dyDescent="0.25">
      <c r="A1237" s="208"/>
      <c r="B1237" s="39" t="s">
        <v>102</v>
      </c>
      <c r="C1237" s="47" t="s">
        <v>16</v>
      </c>
      <c r="D1237" s="32">
        <v>1000</v>
      </c>
      <c r="E1237" s="27"/>
      <c r="F1237" s="191"/>
      <c r="G1237" s="36"/>
      <c r="H1237" s="33"/>
    </row>
    <row r="1238" spans="1:8" x14ac:dyDescent="0.25">
      <c r="A1238" s="208">
        <f t="shared" si="94"/>
        <v>1288</v>
      </c>
      <c r="B1238" s="25" t="s">
        <v>406</v>
      </c>
      <c r="C1238" s="20"/>
      <c r="D1238" s="32"/>
      <c r="E1238" s="27"/>
      <c r="F1238" s="191"/>
      <c r="G1238" s="36"/>
      <c r="H1238" s="33"/>
    </row>
    <row r="1239" spans="1:8" x14ac:dyDescent="0.25">
      <c r="A1239" s="208"/>
      <c r="B1239" s="39" t="s">
        <v>102</v>
      </c>
      <c r="C1239" s="47" t="s">
        <v>16</v>
      </c>
      <c r="D1239" s="32">
        <v>570</v>
      </c>
      <c r="E1239" s="27"/>
      <c r="F1239" s="191"/>
      <c r="G1239" s="36"/>
      <c r="H1239" s="33"/>
    </row>
    <row r="1240" spans="1:8" x14ac:dyDescent="0.25">
      <c r="A1240" s="208">
        <f t="shared" si="94"/>
        <v>1289</v>
      </c>
      <c r="B1240" s="25" t="s">
        <v>407</v>
      </c>
      <c r="C1240" s="20"/>
      <c r="D1240" s="32"/>
      <c r="E1240" s="27"/>
      <c r="F1240" s="191"/>
      <c r="G1240" s="36"/>
      <c r="H1240" s="33"/>
    </row>
    <row r="1241" spans="1:8" x14ac:dyDescent="0.25">
      <c r="A1241" s="208"/>
      <c r="B1241" s="39" t="s">
        <v>102</v>
      </c>
      <c r="C1241" s="47" t="s">
        <v>16</v>
      </c>
      <c r="D1241" s="32">
        <v>1600</v>
      </c>
      <c r="E1241" s="27"/>
      <c r="F1241" s="191"/>
      <c r="G1241" s="36"/>
      <c r="H1241" s="33"/>
    </row>
    <row r="1242" spans="1:8" x14ac:dyDescent="0.25">
      <c r="A1242" s="208">
        <f t="shared" si="94"/>
        <v>1290</v>
      </c>
      <c r="B1242" s="25" t="s">
        <v>408</v>
      </c>
      <c r="C1242" s="20"/>
      <c r="D1242" s="32"/>
      <c r="E1242" s="27"/>
      <c r="F1242" s="191"/>
      <c r="G1242" s="36"/>
      <c r="H1242" s="33"/>
    </row>
    <row r="1243" spans="1:8" x14ac:dyDescent="0.25">
      <c r="A1243" s="208"/>
      <c r="B1243" s="39" t="s">
        <v>102</v>
      </c>
      <c r="C1243" s="47" t="s">
        <v>16</v>
      </c>
      <c r="D1243" s="32">
        <f>290+120+300+15</f>
        <v>725</v>
      </c>
      <c r="E1243" s="27"/>
      <c r="F1243" s="191"/>
      <c r="G1243" s="36"/>
      <c r="H1243" s="33"/>
    </row>
    <row r="1244" spans="1:8" x14ac:dyDescent="0.25">
      <c r="A1244" s="208">
        <f t="shared" si="94"/>
        <v>1291</v>
      </c>
      <c r="B1244" s="25" t="s">
        <v>409</v>
      </c>
      <c r="C1244" s="20"/>
      <c r="D1244" s="32"/>
      <c r="E1244" s="27"/>
      <c r="F1244" s="191"/>
      <c r="G1244" s="36"/>
      <c r="H1244" s="33"/>
    </row>
    <row r="1245" spans="1:8" x14ac:dyDescent="0.25">
      <c r="A1245" s="208"/>
      <c r="B1245" s="39" t="s">
        <v>102</v>
      </c>
      <c r="C1245" s="47" t="s">
        <v>16</v>
      </c>
      <c r="D1245" s="32">
        <f>300+60+100+260+280+60</f>
        <v>1060</v>
      </c>
      <c r="E1245" s="27"/>
      <c r="F1245" s="191"/>
      <c r="G1245" s="36"/>
      <c r="H1245" s="33"/>
    </row>
    <row r="1246" spans="1:8" x14ac:dyDescent="0.25">
      <c r="A1246" s="208">
        <f t="shared" si="94"/>
        <v>1292</v>
      </c>
      <c r="B1246" s="25" t="s">
        <v>410</v>
      </c>
      <c r="C1246" s="20"/>
      <c r="D1246" s="32"/>
      <c r="E1246" s="27"/>
      <c r="F1246" s="191"/>
      <c r="G1246" s="36"/>
      <c r="H1246" s="33"/>
    </row>
    <row r="1247" spans="1:8" x14ac:dyDescent="0.25">
      <c r="A1247" s="208"/>
      <c r="B1247" s="39" t="s">
        <v>102</v>
      </c>
      <c r="C1247" s="47" t="s">
        <v>16</v>
      </c>
      <c r="D1247" s="32">
        <v>1240</v>
      </c>
      <c r="E1247" s="27"/>
      <c r="F1247" s="191"/>
      <c r="G1247" s="36"/>
      <c r="H1247" s="33"/>
    </row>
    <row r="1248" spans="1:8" x14ac:dyDescent="0.25">
      <c r="A1248" s="208">
        <f t="shared" si="94"/>
        <v>1293</v>
      </c>
      <c r="B1248" s="25" t="s">
        <v>411</v>
      </c>
      <c r="C1248" s="20"/>
      <c r="D1248" s="32"/>
      <c r="E1248" s="27"/>
      <c r="F1248" s="191"/>
      <c r="G1248" s="36"/>
      <c r="H1248" s="33"/>
    </row>
    <row r="1249" spans="1:8" x14ac:dyDescent="0.25">
      <c r="A1249" s="208"/>
      <c r="B1249" s="39" t="s">
        <v>102</v>
      </c>
      <c r="C1249" s="47" t="s">
        <v>16</v>
      </c>
      <c r="D1249" s="32">
        <f>60+70+60+70+100+50+270+300+100+180+180+60+140+375+70+140</f>
        <v>2225</v>
      </c>
      <c r="E1249" s="27"/>
      <c r="F1249" s="191"/>
      <c r="G1249" s="36"/>
      <c r="H1249" s="33"/>
    </row>
    <row r="1250" spans="1:8" x14ac:dyDescent="0.25">
      <c r="A1250" s="208">
        <f t="shared" si="94"/>
        <v>1294</v>
      </c>
      <c r="B1250" s="25" t="s">
        <v>412</v>
      </c>
      <c r="C1250" s="20"/>
      <c r="D1250" s="32"/>
      <c r="E1250" s="27"/>
      <c r="F1250" s="191"/>
      <c r="G1250" s="36"/>
      <c r="H1250" s="33"/>
    </row>
    <row r="1251" spans="1:8" x14ac:dyDescent="0.25">
      <c r="A1251" s="208"/>
      <c r="B1251" s="39" t="s">
        <v>102</v>
      </c>
      <c r="C1251" s="47" t="s">
        <v>16</v>
      </c>
      <c r="D1251" s="32">
        <v>120</v>
      </c>
      <c r="E1251" s="27"/>
      <c r="F1251" s="191"/>
      <c r="G1251" s="36"/>
      <c r="H1251" s="33"/>
    </row>
    <row r="1252" spans="1:8" x14ac:dyDescent="0.25">
      <c r="A1252" s="208">
        <f t="shared" si="94"/>
        <v>1295</v>
      </c>
      <c r="B1252" s="25" t="s">
        <v>413</v>
      </c>
      <c r="C1252" s="20"/>
      <c r="D1252" s="32"/>
      <c r="E1252" s="27"/>
      <c r="F1252" s="191"/>
      <c r="G1252" s="36"/>
      <c r="H1252" s="33"/>
    </row>
    <row r="1253" spans="1:8" x14ac:dyDescent="0.25">
      <c r="A1253" s="208"/>
      <c r="B1253" s="39" t="s">
        <v>102</v>
      </c>
      <c r="C1253" s="47" t="s">
        <v>16</v>
      </c>
      <c r="D1253" s="32">
        <v>130</v>
      </c>
      <c r="E1253" s="27"/>
      <c r="F1253" s="191"/>
      <c r="G1253" s="36"/>
      <c r="H1253" s="33"/>
    </row>
    <row r="1254" spans="1:8" x14ac:dyDescent="0.25">
      <c r="A1254" s="208">
        <f>A1252+1</f>
        <v>1296</v>
      </c>
      <c r="B1254" s="25" t="s">
        <v>414</v>
      </c>
      <c r="C1254" s="20"/>
      <c r="D1254" s="32"/>
      <c r="E1254" s="27"/>
      <c r="F1254" s="191"/>
      <c r="G1254" s="36"/>
      <c r="H1254" s="33"/>
    </row>
    <row r="1255" spans="1:8" x14ac:dyDescent="0.25">
      <c r="A1255" s="208"/>
      <c r="B1255" s="39" t="s">
        <v>102</v>
      </c>
      <c r="C1255" s="47" t="s">
        <v>16</v>
      </c>
      <c r="D1255" s="32">
        <v>1500</v>
      </c>
      <c r="E1255" s="27"/>
      <c r="F1255" s="191"/>
      <c r="G1255" s="36"/>
      <c r="H1255" s="33"/>
    </row>
    <row r="1256" spans="1:8" x14ac:dyDescent="0.25">
      <c r="A1256" s="208">
        <f>A1254+1</f>
        <v>1297</v>
      </c>
      <c r="B1256" s="25" t="s">
        <v>415</v>
      </c>
      <c r="C1256" s="20"/>
      <c r="D1256" s="32"/>
      <c r="E1256" s="27"/>
      <c r="F1256" s="191"/>
      <c r="G1256" s="36"/>
      <c r="H1256" s="33"/>
    </row>
    <row r="1257" spans="1:8" x14ac:dyDescent="0.25">
      <c r="A1257" s="208"/>
      <c r="B1257" s="39" t="s">
        <v>102</v>
      </c>
      <c r="C1257" s="47" t="s">
        <v>16</v>
      </c>
      <c r="D1257" s="32">
        <v>170</v>
      </c>
      <c r="E1257" s="27"/>
      <c r="F1257" s="191"/>
      <c r="G1257" s="36"/>
      <c r="H1257" s="33"/>
    </row>
    <row r="1258" spans="1:8" x14ac:dyDescent="0.25">
      <c r="A1258" s="208">
        <f t="shared" si="94"/>
        <v>1298</v>
      </c>
      <c r="B1258" s="25" t="s">
        <v>416</v>
      </c>
      <c r="C1258" s="20"/>
      <c r="D1258" s="32"/>
      <c r="E1258" s="27"/>
      <c r="F1258" s="191"/>
      <c r="G1258" s="36"/>
      <c r="H1258" s="33"/>
    </row>
    <row r="1259" spans="1:8" x14ac:dyDescent="0.25">
      <c r="A1259" s="208"/>
      <c r="B1259" s="39" t="s">
        <v>102</v>
      </c>
      <c r="C1259" s="47" t="s">
        <v>16</v>
      </c>
      <c r="D1259" s="32">
        <v>100</v>
      </c>
      <c r="E1259" s="27"/>
      <c r="F1259" s="191"/>
      <c r="G1259" s="36"/>
      <c r="H1259" s="33"/>
    </row>
    <row r="1260" spans="1:8" x14ac:dyDescent="0.25">
      <c r="A1260" s="208">
        <f t="shared" si="94"/>
        <v>1299</v>
      </c>
      <c r="B1260" s="25" t="s">
        <v>417</v>
      </c>
      <c r="C1260" s="20"/>
      <c r="D1260" s="32"/>
      <c r="E1260" s="27"/>
      <c r="F1260" s="191"/>
      <c r="G1260" s="36"/>
      <c r="H1260" s="33"/>
    </row>
    <row r="1261" spans="1:8" x14ac:dyDescent="0.25">
      <c r="A1261" s="208"/>
      <c r="B1261" s="39" t="s">
        <v>102</v>
      </c>
      <c r="C1261" s="47" t="s">
        <v>16</v>
      </c>
      <c r="D1261" s="32">
        <v>120</v>
      </c>
      <c r="E1261" s="27"/>
      <c r="F1261" s="191"/>
      <c r="G1261" s="36"/>
      <c r="H1261" s="33"/>
    </row>
    <row r="1262" spans="1:8" x14ac:dyDescent="0.25">
      <c r="A1262" s="208">
        <f t="shared" si="94"/>
        <v>1300</v>
      </c>
      <c r="B1262" s="25" t="s">
        <v>418</v>
      </c>
      <c r="C1262" s="20"/>
      <c r="D1262" s="32"/>
      <c r="E1262" s="27"/>
      <c r="F1262" s="191"/>
      <c r="G1262" s="36"/>
      <c r="H1262" s="33"/>
    </row>
    <row r="1263" spans="1:8" x14ac:dyDescent="0.25">
      <c r="A1263" s="208"/>
      <c r="B1263" s="39" t="s">
        <v>102</v>
      </c>
      <c r="C1263" s="47" t="s">
        <v>16</v>
      </c>
      <c r="D1263" s="32">
        <v>100</v>
      </c>
      <c r="E1263" s="27"/>
      <c r="F1263" s="191"/>
      <c r="G1263" s="36"/>
      <c r="H1263" s="33"/>
    </row>
    <row r="1264" spans="1:8" x14ac:dyDescent="0.25">
      <c r="A1264" s="208">
        <f t="shared" si="94"/>
        <v>1301</v>
      </c>
      <c r="B1264" s="25" t="s">
        <v>419</v>
      </c>
      <c r="C1264" s="20"/>
      <c r="D1264" s="32"/>
      <c r="E1264" s="27"/>
      <c r="F1264" s="191"/>
      <c r="G1264" s="36"/>
      <c r="H1264" s="33"/>
    </row>
    <row r="1265" spans="1:8" x14ac:dyDescent="0.25">
      <c r="A1265" s="208"/>
      <c r="B1265" s="39" t="s">
        <v>102</v>
      </c>
      <c r="C1265" s="47" t="s">
        <v>16</v>
      </c>
      <c r="D1265" s="32">
        <v>80</v>
      </c>
      <c r="E1265" s="27"/>
      <c r="F1265" s="191"/>
      <c r="G1265" s="36"/>
      <c r="H1265" s="33"/>
    </row>
    <row r="1266" spans="1:8" x14ac:dyDescent="0.25">
      <c r="A1266" s="208">
        <f t="shared" si="94"/>
        <v>1302</v>
      </c>
      <c r="B1266" s="25" t="s">
        <v>420</v>
      </c>
      <c r="C1266" s="20"/>
      <c r="D1266" s="32"/>
      <c r="E1266" s="27"/>
      <c r="F1266" s="191"/>
      <c r="G1266" s="36"/>
      <c r="H1266" s="33"/>
    </row>
    <row r="1267" spans="1:8" x14ac:dyDescent="0.25">
      <c r="A1267" s="208"/>
      <c r="B1267" s="39" t="s">
        <v>102</v>
      </c>
      <c r="C1267" s="47" t="s">
        <v>16</v>
      </c>
      <c r="D1267" s="32">
        <v>80</v>
      </c>
      <c r="E1267" s="27"/>
      <c r="F1267" s="191"/>
      <c r="G1267" s="36"/>
      <c r="H1267" s="33"/>
    </row>
    <row r="1268" spans="1:8" x14ac:dyDescent="0.25">
      <c r="A1268" s="208">
        <f>A1266+1</f>
        <v>1303</v>
      </c>
      <c r="B1268" s="25" t="s">
        <v>421</v>
      </c>
      <c r="C1268" s="20"/>
      <c r="D1268" s="32"/>
      <c r="E1268" s="27"/>
      <c r="F1268" s="191"/>
      <c r="G1268" s="36"/>
      <c r="H1268" s="33"/>
    </row>
    <row r="1269" spans="1:8" x14ac:dyDescent="0.25">
      <c r="A1269" s="208"/>
      <c r="B1269" s="10" t="s">
        <v>325</v>
      </c>
      <c r="C1269" s="20" t="s">
        <v>18</v>
      </c>
      <c r="D1269" s="32">
        <v>26</v>
      </c>
      <c r="E1269" s="27"/>
      <c r="F1269" s="191"/>
      <c r="G1269" s="36"/>
      <c r="H1269" s="33"/>
    </row>
    <row r="1270" spans="1:8" x14ac:dyDescent="0.25">
      <c r="A1270" s="208">
        <f>A1268+1</f>
        <v>1304</v>
      </c>
      <c r="B1270" s="25" t="s">
        <v>422</v>
      </c>
      <c r="C1270" s="20"/>
      <c r="D1270" s="32"/>
      <c r="E1270" s="27"/>
      <c r="F1270" s="191"/>
      <c r="G1270" s="36"/>
      <c r="H1270" s="33"/>
    </row>
    <row r="1271" spans="1:8" x14ac:dyDescent="0.25">
      <c r="A1271" s="208"/>
      <c r="B1271" s="10" t="s">
        <v>325</v>
      </c>
      <c r="C1271" s="20" t="s">
        <v>18</v>
      </c>
      <c r="D1271" s="32">
        <v>52</v>
      </c>
      <c r="E1271" s="27"/>
      <c r="F1271" s="191"/>
      <c r="G1271" s="36"/>
      <c r="H1271" s="33"/>
    </row>
    <row r="1272" spans="1:8" x14ac:dyDescent="0.25">
      <c r="A1272" s="168"/>
      <c r="B1272" s="8" t="s">
        <v>423</v>
      </c>
      <c r="C1272" s="20"/>
      <c r="D1272" s="32"/>
      <c r="E1272" s="27"/>
      <c r="F1272" s="191"/>
      <c r="G1272" s="36"/>
      <c r="H1272" s="33"/>
    </row>
    <row r="1273" spans="1:8" x14ac:dyDescent="0.25">
      <c r="A1273" s="208">
        <f>A1270+1</f>
        <v>1305</v>
      </c>
      <c r="B1273" s="25" t="s">
        <v>424</v>
      </c>
      <c r="C1273" s="20"/>
      <c r="D1273" s="32"/>
      <c r="E1273" s="27"/>
      <c r="F1273" s="191"/>
      <c r="G1273" s="36"/>
      <c r="H1273" s="33"/>
    </row>
    <row r="1274" spans="1:8" x14ac:dyDescent="0.25">
      <c r="A1274" s="208"/>
      <c r="B1274" s="39" t="s">
        <v>102</v>
      </c>
      <c r="C1274" s="47" t="s">
        <v>16</v>
      </c>
      <c r="D1274" s="32">
        <v>600</v>
      </c>
      <c r="E1274" s="27"/>
      <c r="F1274" s="191"/>
      <c r="G1274" s="36"/>
      <c r="H1274" s="33"/>
    </row>
    <row r="1275" spans="1:8" x14ac:dyDescent="0.25">
      <c r="A1275" s="208">
        <f>A1273+1</f>
        <v>1306</v>
      </c>
      <c r="B1275" s="25" t="s">
        <v>425</v>
      </c>
      <c r="C1275" s="20"/>
      <c r="D1275" s="32"/>
      <c r="E1275" s="27"/>
      <c r="F1275" s="191"/>
      <c r="G1275" s="36"/>
      <c r="H1275" s="33"/>
    </row>
    <row r="1276" spans="1:8" x14ac:dyDescent="0.25">
      <c r="A1276" s="208"/>
      <c r="B1276" s="39" t="s">
        <v>102</v>
      </c>
      <c r="C1276" s="47" t="s">
        <v>16</v>
      </c>
      <c r="D1276" s="32">
        <v>600</v>
      </c>
      <c r="E1276" s="27"/>
      <c r="F1276" s="191"/>
      <c r="G1276" s="36"/>
      <c r="H1276" s="33"/>
    </row>
    <row r="1277" spans="1:8" x14ac:dyDescent="0.25">
      <c r="A1277" s="208">
        <f>A1275+1</f>
        <v>1307</v>
      </c>
      <c r="B1277" s="25" t="s">
        <v>426</v>
      </c>
      <c r="C1277" s="20"/>
      <c r="D1277" s="32"/>
      <c r="E1277" s="27"/>
      <c r="F1277" s="191"/>
      <c r="G1277" s="36"/>
      <c r="H1277" s="33"/>
    </row>
    <row r="1278" spans="1:8" x14ac:dyDescent="0.25">
      <c r="A1278" s="208"/>
      <c r="B1278" s="39" t="s">
        <v>102</v>
      </c>
      <c r="C1278" s="47" t="s">
        <v>16</v>
      </c>
      <c r="D1278" s="32">
        <v>700</v>
      </c>
      <c r="E1278" s="27"/>
      <c r="F1278" s="191"/>
      <c r="G1278" s="36"/>
      <c r="H1278" s="33"/>
    </row>
    <row r="1279" spans="1:8" x14ac:dyDescent="0.25">
      <c r="A1279" s="208">
        <f>A1277+1</f>
        <v>1308</v>
      </c>
      <c r="B1279" s="25" t="s">
        <v>427</v>
      </c>
      <c r="C1279" s="20"/>
      <c r="D1279" s="32"/>
      <c r="E1279" s="27"/>
      <c r="F1279" s="191"/>
      <c r="G1279" s="36"/>
      <c r="H1279" s="33"/>
    </row>
    <row r="1280" spans="1:8" x14ac:dyDescent="0.25">
      <c r="A1280" s="208"/>
      <c r="B1280" s="39" t="s">
        <v>102</v>
      </c>
      <c r="C1280" s="47" t="s">
        <v>16</v>
      </c>
      <c r="D1280" s="32">
        <v>800</v>
      </c>
      <c r="E1280" s="27"/>
      <c r="F1280" s="191"/>
      <c r="G1280" s="36"/>
      <c r="H1280" s="33"/>
    </row>
    <row r="1281" spans="1:8" x14ac:dyDescent="0.25">
      <c r="A1281" s="9"/>
      <c r="B1281" s="25" t="s">
        <v>428</v>
      </c>
      <c r="C1281" s="20"/>
      <c r="D1281" s="32"/>
      <c r="E1281" s="27"/>
      <c r="F1281" s="191"/>
      <c r="G1281" s="36"/>
      <c r="H1281" s="33"/>
    </row>
    <row r="1282" spans="1:8" x14ac:dyDescent="0.25">
      <c r="A1282" s="208">
        <f>A1279+1</f>
        <v>1309</v>
      </c>
      <c r="B1282" s="25" t="s">
        <v>429</v>
      </c>
      <c r="C1282" s="20"/>
      <c r="D1282" s="32"/>
      <c r="E1282" s="27"/>
      <c r="F1282" s="191"/>
      <c r="G1282" s="36"/>
      <c r="H1282" s="33"/>
    </row>
    <row r="1283" spans="1:8" x14ac:dyDescent="0.25">
      <c r="A1283" s="208"/>
      <c r="B1283" s="39" t="s">
        <v>102</v>
      </c>
      <c r="C1283" s="47" t="s">
        <v>16</v>
      </c>
      <c r="D1283" s="32">
        <v>3500</v>
      </c>
      <c r="E1283" s="27"/>
      <c r="F1283" s="191"/>
      <c r="G1283" s="36"/>
      <c r="H1283" s="33"/>
    </row>
    <row r="1284" spans="1:8" x14ac:dyDescent="0.25">
      <c r="A1284" s="208">
        <f>A1282+1</f>
        <v>1310</v>
      </c>
      <c r="B1284" s="25" t="s">
        <v>430</v>
      </c>
      <c r="C1284" s="20"/>
      <c r="D1284" s="32"/>
      <c r="E1284" s="27"/>
      <c r="F1284" s="191"/>
      <c r="G1284" s="36"/>
      <c r="H1284" s="33"/>
    </row>
    <row r="1285" spans="1:8" x14ac:dyDescent="0.25">
      <c r="A1285" s="208"/>
      <c r="B1285" s="10" t="s">
        <v>325</v>
      </c>
      <c r="C1285" s="20" t="s">
        <v>18</v>
      </c>
      <c r="D1285" s="32">
        <v>80</v>
      </c>
      <c r="E1285" s="27"/>
      <c r="F1285" s="191"/>
      <c r="G1285" s="36"/>
      <c r="H1285" s="33"/>
    </row>
    <row r="1286" spans="1:8" x14ac:dyDescent="0.25">
      <c r="A1286" s="9"/>
      <c r="B1286" s="8" t="s">
        <v>903</v>
      </c>
      <c r="C1286" s="20"/>
      <c r="D1286" s="32"/>
      <c r="E1286" s="27"/>
      <c r="F1286" s="191"/>
      <c r="G1286" s="36"/>
      <c r="H1286" s="33"/>
    </row>
    <row r="1287" spans="1:8" x14ac:dyDescent="0.25">
      <c r="A1287" s="208">
        <f>A1284+1</f>
        <v>1311</v>
      </c>
      <c r="B1287" s="25" t="s">
        <v>904</v>
      </c>
      <c r="C1287" s="20"/>
      <c r="D1287" s="32"/>
      <c r="E1287" s="27"/>
      <c r="F1287" s="191"/>
      <c r="G1287" s="36"/>
      <c r="H1287" s="33"/>
    </row>
    <row r="1288" spans="1:8" x14ac:dyDescent="0.25">
      <c r="A1288" s="208"/>
      <c r="B1288" s="10" t="s">
        <v>431</v>
      </c>
      <c r="C1288" s="20" t="s">
        <v>18</v>
      </c>
      <c r="D1288" s="32">
        <v>545</v>
      </c>
      <c r="E1288" s="27"/>
      <c r="F1288" s="191"/>
      <c r="G1288" s="36"/>
      <c r="H1288" s="33"/>
    </row>
    <row r="1289" spans="1:8" x14ac:dyDescent="0.25">
      <c r="A1289" s="208">
        <f>+A1287+1</f>
        <v>1312</v>
      </c>
      <c r="B1289" s="25" t="s">
        <v>905</v>
      </c>
      <c r="C1289" s="20"/>
      <c r="D1289" s="32"/>
      <c r="E1289" s="27"/>
      <c r="F1289" s="191"/>
      <c r="G1289" s="36"/>
      <c r="H1289" s="33"/>
    </row>
    <row r="1290" spans="1:8" x14ac:dyDescent="0.25">
      <c r="A1290" s="208"/>
      <c r="B1290" s="10" t="s">
        <v>431</v>
      </c>
      <c r="C1290" s="20" t="s">
        <v>18</v>
      </c>
      <c r="D1290" s="32">
        <f>203+2+3+1</f>
        <v>209</v>
      </c>
      <c r="E1290" s="27"/>
      <c r="F1290" s="191"/>
      <c r="G1290" s="36"/>
      <c r="H1290" s="33"/>
    </row>
    <row r="1291" spans="1:8" x14ac:dyDescent="0.25">
      <c r="A1291" s="208">
        <f>A1289+1</f>
        <v>1313</v>
      </c>
      <c r="B1291" s="25" t="s">
        <v>432</v>
      </c>
      <c r="C1291" s="20"/>
      <c r="D1291" s="32"/>
      <c r="E1291" s="27"/>
      <c r="F1291" s="191"/>
      <c r="G1291" s="36"/>
      <c r="H1291" s="33"/>
    </row>
    <row r="1292" spans="1:8" x14ac:dyDescent="0.25">
      <c r="A1292" s="208"/>
      <c r="B1292" s="10" t="s">
        <v>431</v>
      </c>
      <c r="C1292" s="20" t="s">
        <v>18</v>
      </c>
      <c r="D1292" s="32">
        <v>313</v>
      </c>
      <c r="E1292" s="27"/>
      <c r="F1292" s="191"/>
      <c r="G1292" s="36"/>
      <c r="H1292" s="33"/>
    </row>
    <row r="1293" spans="1:8" x14ac:dyDescent="0.25">
      <c r="A1293" s="208">
        <f>A1291+1</f>
        <v>1314</v>
      </c>
      <c r="B1293" s="25" t="s">
        <v>433</v>
      </c>
      <c r="C1293" s="20"/>
      <c r="D1293" s="32"/>
      <c r="E1293" s="27"/>
      <c r="F1293" s="191"/>
      <c r="G1293" s="36"/>
      <c r="H1293" s="33"/>
    </row>
    <row r="1294" spans="1:8" x14ac:dyDescent="0.25">
      <c r="A1294" s="208"/>
      <c r="B1294" s="10" t="s">
        <v>431</v>
      </c>
      <c r="C1294" s="20" t="s">
        <v>18</v>
      </c>
      <c r="D1294" s="32">
        <v>10</v>
      </c>
      <c r="E1294" s="27"/>
      <c r="F1294" s="191"/>
      <c r="G1294" s="36"/>
      <c r="H1294" s="33"/>
    </row>
    <row r="1295" spans="1:8" x14ac:dyDescent="0.25">
      <c r="A1295" s="208">
        <f>A1293+1</f>
        <v>1315</v>
      </c>
      <c r="B1295" s="25" t="s">
        <v>434</v>
      </c>
      <c r="C1295" s="20"/>
      <c r="D1295" s="32"/>
      <c r="E1295" s="27"/>
      <c r="F1295" s="191"/>
      <c r="G1295" s="36"/>
      <c r="H1295" s="33"/>
    </row>
    <row r="1296" spans="1:8" x14ac:dyDescent="0.25">
      <c r="A1296" s="208"/>
      <c r="B1296" s="10" t="s">
        <v>431</v>
      </c>
      <c r="C1296" s="20" t="s">
        <v>18</v>
      </c>
      <c r="D1296" s="32">
        <v>8</v>
      </c>
      <c r="E1296" s="27"/>
      <c r="F1296" s="191"/>
      <c r="G1296" s="36"/>
      <c r="H1296" s="33"/>
    </row>
    <row r="1297" spans="1:8" x14ac:dyDescent="0.25">
      <c r="A1297" s="208">
        <f>A1295+1</f>
        <v>1316</v>
      </c>
      <c r="B1297" s="25" t="s">
        <v>435</v>
      </c>
      <c r="C1297" s="20"/>
      <c r="D1297" s="32"/>
      <c r="E1297" s="27"/>
      <c r="F1297" s="191"/>
      <c r="G1297" s="36"/>
      <c r="H1297" s="33"/>
    </row>
    <row r="1298" spans="1:8" x14ac:dyDescent="0.25">
      <c r="A1298" s="208"/>
      <c r="B1298" s="10" t="s">
        <v>431</v>
      </c>
      <c r="C1298" s="20" t="s">
        <v>18</v>
      </c>
      <c r="D1298" s="32">
        <f>85+2+8+10+20</f>
        <v>125</v>
      </c>
      <c r="E1298" s="27"/>
      <c r="F1298" s="191"/>
      <c r="G1298" s="36"/>
      <c r="H1298" s="33"/>
    </row>
    <row r="1299" spans="1:8" x14ac:dyDescent="0.25">
      <c r="A1299" s="208">
        <f>A1297+1</f>
        <v>1317</v>
      </c>
      <c r="B1299" s="25" t="s">
        <v>436</v>
      </c>
      <c r="C1299" s="20"/>
      <c r="D1299" s="32"/>
      <c r="E1299" s="27"/>
      <c r="F1299" s="191"/>
      <c r="G1299" s="36"/>
      <c r="H1299" s="33"/>
    </row>
    <row r="1300" spans="1:8" x14ac:dyDescent="0.25">
      <c r="A1300" s="208"/>
      <c r="B1300" s="10" t="s">
        <v>431</v>
      </c>
      <c r="C1300" s="20" t="s">
        <v>18</v>
      </c>
      <c r="D1300" s="32">
        <v>5</v>
      </c>
      <c r="E1300" s="27"/>
      <c r="F1300" s="191"/>
      <c r="G1300" s="36"/>
      <c r="H1300" s="33"/>
    </row>
    <row r="1301" spans="1:8" x14ac:dyDescent="0.25">
      <c r="A1301" s="208">
        <f>A1299+1</f>
        <v>1318</v>
      </c>
      <c r="B1301" s="25" t="s">
        <v>437</v>
      </c>
      <c r="C1301" s="20"/>
      <c r="D1301" s="32"/>
      <c r="E1301" s="27"/>
      <c r="F1301" s="191"/>
      <c r="G1301" s="36"/>
      <c r="H1301" s="33"/>
    </row>
    <row r="1302" spans="1:8" x14ac:dyDescent="0.25">
      <c r="A1302" s="208"/>
      <c r="B1302" s="10" t="s">
        <v>431</v>
      </c>
      <c r="C1302" s="20" t="s">
        <v>18</v>
      </c>
      <c r="D1302" s="32">
        <f>133+22+22+25+5+23+11+1</f>
        <v>242</v>
      </c>
      <c r="E1302" s="27"/>
      <c r="F1302" s="191"/>
      <c r="G1302" s="36"/>
      <c r="H1302" s="33"/>
    </row>
    <row r="1303" spans="1:8" x14ac:dyDescent="0.25">
      <c r="A1303" s="209">
        <f>A1301+1</f>
        <v>1319</v>
      </c>
      <c r="B1303" s="25" t="s">
        <v>438</v>
      </c>
      <c r="C1303" s="20"/>
      <c r="D1303" s="32"/>
      <c r="E1303" s="27"/>
      <c r="F1303" s="191"/>
      <c r="G1303" s="36"/>
      <c r="H1303" s="33"/>
    </row>
    <row r="1304" spans="1:8" x14ac:dyDescent="0.25">
      <c r="A1304" s="210"/>
      <c r="B1304" s="10" t="s">
        <v>431</v>
      </c>
      <c r="C1304" s="20" t="s">
        <v>18</v>
      </c>
      <c r="D1304" s="32">
        <f>(SUM(D1329:D1369)-SUM(D1288:D1302))</f>
        <v>2082</v>
      </c>
      <c r="E1304" s="27"/>
      <c r="F1304" s="191"/>
      <c r="G1304" s="36"/>
      <c r="H1304" s="33"/>
    </row>
    <row r="1305" spans="1:8" x14ac:dyDescent="0.25">
      <c r="A1305" s="209">
        <f>A1303+1</f>
        <v>1320</v>
      </c>
      <c r="B1305" s="25" t="s">
        <v>439</v>
      </c>
      <c r="C1305" s="20"/>
      <c r="D1305" s="32"/>
      <c r="E1305" s="27"/>
      <c r="F1305" s="191"/>
      <c r="G1305" s="36"/>
      <c r="H1305" s="33"/>
    </row>
    <row r="1306" spans="1:8" x14ac:dyDescent="0.25">
      <c r="A1306" s="210"/>
      <c r="B1306" s="10" t="s">
        <v>325</v>
      </c>
      <c r="C1306" s="20" t="s">
        <v>18</v>
      </c>
      <c r="D1306" s="32">
        <f>71+2+57+6+9+25+542+7+115+71</f>
        <v>905</v>
      </c>
      <c r="E1306" s="27"/>
      <c r="F1306" s="191"/>
      <c r="G1306" s="36"/>
      <c r="H1306" s="33"/>
    </row>
    <row r="1307" spans="1:8" x14ac:dyDescent="0.25">
      <c r="A1307" s="208">
        <f>+A1305+1</f>
        <v>1321</v>
      </c>
      <c r="B1307" s="25" t="s">
        <v>440</v>
      </c>
      <c r="C1307" s="20"/>
      <c r="D1307" s="32"/>
      <c r="E1307" s="27"/>
      <c r="F1307" s="191"/>
      <c r="G1307" s="36"/>
      <c r="H1307" s="33"/>
    </row>
    <row r="1308" spans="1:8" x14ac:dyDescent="0.25">
      <c r="A1308" s="208"/>
      <c r="B1308" s="10" t="s">
        <v>325</v>
      </c>
      <c r="C1308" s="20" t="s">
        <v>18</v>
      </c>
      <c r="D1308" s="32">
        <f>6+104</f>
        <v>110</v>
      </c>
      <c r="E1308" s="27"/>
      <c r="F1308" s="191"/>
      <c r="G1308" s="36"/>
      <c r="H1308" s="33"/>
    </row>
    <row r="1309" spans="1:8" x14ac:dyDescent="0.25">
      <c r="A1309" s="208">
        <f>+A1307+1</f>
        <v>1322</v>
      </c>
      <c r="B1309" s="25" t="s">
        <v>906</v>
      </c>
      <c r="C1309" s="20"/>
      <c r="D1309" s="32"/>
      <c r="E1309" s="27"/>
      <c r="F1309" s="191"/>
      <c r="G1309" s="36"/>
      <c r="H1309" s="33"/>
    </row>
    <row r="1310" spans="1:8" x14ac:dyDescent="0.25">
      <c r="A1310" s="208"/>
      <c r="B1310" s="10" t="s">
        <v>325</v>
      </c>
      <c r="C1310" s="20" t="s">
        <v>18</v>
      </c>
      <c r="D1310" s="32">
        <v>72</v>
      </c>
      <c r="E1310" s="27"/>
      <c r="F1310" s="191"/>
      <c r="G1310" s="36"/>
      <c r="H1310" s="33"/>
    </row>
    <row r="1311" spans="1:8" x14ac:dyDescent="0.25">
      <c r="A1311" s="208">
        <f>A1309+1</f>
        <v>1323</v>
      </c>
      <c r="B1311" s="25" t="s">
        <v>441</v>
      </c>
      <c r="C1311" s="20"/>
      <c r="D1311" s="32"/>
      <c r="E1311" s="27"/>
      <c r="F1311" s="191"/>
      <c r="G1311" s="36"/>
      <c r="H1311" s="33"/>
    </row>
    <row r="1312" spans="1:8" x14ac:dyDescent="0.25">
      <c r="A1312" s="208"/>
      <c r="B1312" s="10" t="s">
        <v>325</v>
      </c>
      <c r="C1312" s="20" t="s">
        <v>18</v>
      </c>
      <c r="D1312" s="32">
        <f>9+8+1+17+14</f>
        <v>49</v>
      </c>
      <c r="E1312" s="27"/>
      <c r="F1312" s="191"/>
      <c r="G1312" s="36"/>
      <c r="H1312" s="33"/>
    </row>
    <row r="1313" spans="1:8" x14ac:dyDescent="0.25">
      <c r="A1313" s="208">
        <f>A1311+1</f>
        <v>1324</v>
      </c>
      <c r="B1313" s="25" t="s">
        <v>442</v>
      </c>
      <c r="C1313" s="20"/>
      <c r="D1313" s="32"/>
      <c r="E1313" s="27"/>
      <c r="F1313" s="191"/>
      <c r="G1313" s="36"/>
      <c r="H1313" s="33"/>
    </row>
    <row r="1314" spans="1:8" x14ac:dyDescent="0.25">
      <c r="A1314" s="208"/>
      <c r="B1314" s="10" t="s">
        <v>325</v>
      </c>
      <c r="C1314" s="20" t="s">
        <v>18</v>
      </c>
      <c r="D1314" s="32">
        <v>9</v>
      </c>
      <c r="E1314" s="27"/>
      <c r="F1314" s="191"/>
      <c r="G1314" s="36"/>
      <c r="H1314" s="33"/>
    </row>
    <row r="1315" spans="1:8" x14ac:dyDescent="0.25">
      <c r="A1315" s="208">
        <f>A1313+1</f>
        <v>1325</v>
      </c>
      <c r="B1315" s="25" t="s">
        <v>443</v>
      </c>
      <c r="C1315" s="20"/>
      <c r="D1315" s="32"/>
      <c r="E1315" s="27"/>
      <c r="F1315" s="191"/>
      <c r="G1315" s="36"/>
      <c r="H1315" s="33"/>
    </row>
    <row r="1316" spans="1:8" x14ac:dyDescent="0.25">
      <c r="A1316" s="208"/>
      <c r="B1316" s="10" t="s">
        <v>325</v>
      </c>
      <c r="C1316" s="20" t="s">
        <v>18</v>
      </c>
      <c r="D1316" s="32">
        <f>184+28+188+8+75+184</f>
        <v>667</v>
      </c>
      <c r="E1316" s="27"/>
      <c r="F1316" s="191"/>
      <c r="G1316" s="36"/>
      <c r="H1316" s="33"/>
    </row>
    <row r="1317" spans="1:8" x14ac:dyDescent="0.25">
      <c r="A1317" s="208">
        <f>A1315+1</f>
        <v>1326</v>
      </c>
      <c r="B1317" s="25" t="s">
        <v>444</v>
      </c>
      <c r="C1317" s="20"/>
      <c r="D1317" s="32"/>
      <c r="E1317" s="27"/>
      <c r="F1317" s="191"/>
      <c r="G1317" s="36"/>
      <c r="H1317" s="33"/>
    </row>
    <row r="1318" spans="1:8" x14ac:dyDescent="0.25">
      <c r="A1318" s="208"/>
      <c r="B1318" s="10" t="s">
        <v>325</v>
      </c>
      <c r="C1318" s="20" t="s">
        <v>18</v>
      </c>
      <c r="D1318" s="32">
        <f>33+8+111</f>
        <v>152</v>
      </c>
      <c r="E1318" s="27"/>
      <c r="F1318" s="191"/>
      <c r="G1318" s="36"/>
      <c r="H1318" s="33"/>
    </row>
    <row r="1319" spans="1:8" ht="31.5" x14ac:dyDescent="0.25">
      <c r="A1319" s="208">
        <f>A1317+1</f>
        <v>1327</v>
      </c>
      <c r="B1319" s="25" t="s">
        <v>445</v>
      </c>
      <c r="C1319" s="20"/>
      <c r="D1319" s="32"/>
      <c r="E1319" s="27"/>
      <c r="F1319" s="191"/>
      <c r="G1319" s="36"/>
      <c r="H1319" s="33"/>
    </row>
    <row r="1320" spans="1:8" x14ac:dyDescent="0.25">
      <c r="A1320" s="208"/>
      <c r="B1320" s="10" t="s">
        <v>325</v>
      </c>
      <c r="C1320" s="20" t="s">
        <v>18</v>
      </c>
      <c r="D1320" s="32">
        <f>2+24</f>
        <v>26</v>
      </c>
      <c r="E1320" s="27"/>
      <c r="F1320" s="191"/>
      <c r="G1320" s="36"/>
      <c r="H1320" s="33"/>
    </row>
    <row r="1321" spans="1:8" x14ac:dyDescent="0.25">
      <c r="A1321" s="208">
        <f>A1319+1</f>
        <v>1328</v>
      </c>
      <c r="B1321" s="25" t="s">
        <v>446</v>
      </c>
      <c r="C1321" s="20"/>
      <c r="D1321" s="32"/>
      <c r="E1321" s="27"/>
      <c r="F1321" s="191"/>
      <c r="G1321" s="36"/>
      <c r="H1321" s="33"/>
    </row>
    <row r="1322" spans="1:8" x14ac:dyDescent="0.25">
      <c r="A1322" s="208"/>
      <c r="B1322" s="10" t="s">
        <v>325</v>
      </c>
      <c r="C1322" s="20" t="s">
        <v>18</v>
      </c>
      <c r="D1322" s="32">
        <f>1+55+1+5</f>
        <v>62</v>
      </c>
      <c r="E1322" s="27"/>
      <c r="F1322" s="191"/>
      <c r="G1322" s="36"/>
      <c r="H1322" s="33"/>
    </row>
    <row r="1323" spans="1:8" ht="31.5" x14ac:dyDescent="0.25">
      <c r="A1323" s="208">
        <f>A1321+1</f>
        <v>1329</v>
      </c>
      <c r="B1323" s="25" t="s">
        <v>447</v>
      </c>
      <c r="C1323" s="20"/>
      <c r="D1323" s="32"/>
      <c r="E1323" s="27"/>
      <c r="F1323" s="191"/>
      <c r="G1323" s="36"/>
      <c r="H1323" s="33"/>
    </row>
    <row r="1324" spans="1:8" x14ac:dyDescent="0.25">
      <c r="A1324" s="208"/>
      <c r="B1324" s="10" t="s">
        <v>325</v>
      </c>
      <c r="C1324" s="20" t="s">
        <v>18</v>
      </c>
      <c r="D1324" s="32">
        <v>24</v>
      </c>
      <c r="E1324" s="27"/>
      <c r="F1324" s="191"/>
      <c r="G1324" s="36"/>
      <c r="H1324" s="33"/>
    </row>
    <row r="1325" spans="1:8" x14ac:dyDescent="0.25">
      <c r="A1325" s="208">
        <f>+A1323+1</f>
        <v>1330</v>
      </c>
      <c r="B1325" s="25" t="s">
        <v>448</v>
      </c>
      <c r="C1325" s="20"/>
      <c r="D1325" s="32"/>
      <c r="E1325" s="27"/>
      <c r="F1325" s="191"/>
      <c r="G1325" s="36"/>
      <c r="H1325" s="33"/>
    </row>
    <row r="1326" spans="1:8" x14ac:dyDescent="0.25">
      <c r="A1326" s="208"/>
      <c r="B1326" s="10" t="s">
        <v>325</v>
      </c>
      <c r="C1326" s="20" t="s">
        <v>18</v>
      </c>
      <c r="D1326" s="32">
        <f>65+18</f>
        <v>83</v>
      </c>
      <c r="E1326" s="27"/>
      <c r="F1326" s="191"/>
      <c r="G1326" s="36"/>
      <c r="H1326" s="33"/>
    </row>
    <row r="1327" spans="1:8" x14ac:dyDescent="0.25">
      <c r="A1327" s="9"/>
      <c r="B1327" s="8" t="s">
        <v>449</v>
      </c>
      <c r="C1327" s="20"/>
      <c r="D1327" s="32"/>
      <c r="E1327" s="27"/>
      <c r="F1327" s="191"/>
      <c r="G1327" s="36"/>
      <c r="H1327" s="33"/>
    </row>
    <row r="1328" spans="1:8" x14ac:dyDescent="0.25">
      <c r="A1328" s="208">
        <f>A1325+1</f>
        <v>1331</v>
      </c>
      <c r="B1328" s="25" t="s">
        <v>450</v>
      </c>
      <c r="C1328" s="20"/>
      <c r="D1328" s="32"/>
      <c r="E1328" s="27"/>
      <c r="F1328" s="191"/>
      <c r="G1328" s="36"/>
      <c r="H1328" s="33"/>
    </row>
    <row r="1329" spans="1:8" x14ac:dyDescent="0.25">
      <c r="A1329" s="208"/>
      <c r="B1329" s="10" t="s">
        <v>431</v>
      </c>
      <c r="C1329" s="20" t="s">
        <v>18</v>
      </c>
      <c r="D1329" s="32">
        <f>453+132+132+110+30+55+78+8+14</f>
        <v>1012</v>
      </c>
      <c r="E1329" s="27"/>
      <c r="F1329" s="191"/>
      <c r="G1329" s="36"/>
      <c r="H1329" s="33"/>
    </row>
    <row r="1330" spans="1:8" x14ac:dyDescent="0.25">
      <c r="A1330" s="208">
        <f>A1328+1</f>
        <v>1332</v>
      </c>
      <c r="B1330" s="25" t="s">
        <v>451</v>
      </c>
      <c r="C1330" s="20"/>
      <c r="D1330" s="32"/>
      <c r="E1330" s="27"/>
      <c r="F1330" s="191"/>
      <c r="G1330" s="36"/>
      <c r="H1330" s="33"/>
    </row>
    <row r="1331" spans="1:8" x14ac:dyDescent="0.25">
      <c r="A1331" s="208"/>
      <c r="B1331" s="10" t="s">
        <v>325</v>
      </c>
      <c r="C1331" s="20" t="s">
        <v>18</v>
      </c>
      <c r="D1331" s="32">
        <v>382</v>
      </c>
      <c r="E1331" s="27"/>
      <c r="F1331" s="191"/>
      <c r="G1331" s="36"/>
      <c r="H1331" s="33"/>
    </row>
    <row r="1332" spans="1:8" x14ac:dyDescent="0.25">
      <c r="A1332" s="208">
        <f>A1330+1</f>
        <v>1333</v>
      </c>
      <c r="B1332" s="25" t="s">
        <v>452</v>
      </c>
      <c r="C1332" s="20"/>
      <c r="D1332" s="32"/>
      <c r="E1332" s="27"/>
      <c r="F1332" s="191"/>
      <c r="G1332" s="36"/>
      <c r="H1332" s="33"/>
    </row>
    <row r="1333" spans="1:8" x14ac:dyDescent="0.25">
      <c r="A1333" s="208"/>
      <c r="B1333" s="10" t="s">
        <v>325</v>
      </c>
      <c r="C1333" s="20" t="s">
        <v>18</v>
      </c>
      <c r="D1333" s="32">
        <f>108+13+12+22+22+24</f>
        <v>201</v>
      </c>
      <c r="E1333" s="27"/>
      <c r="F1333" s="191"/>
      <c r="G1333" s="36"/>
      <c r="H1333" s="33"/>
    </row>
    <row r="1334" spans="1:8" x14ac:dyDescent="0.25">
      <c r="A1334" s="208">
        <f>+A1332+1</f>
        <v>1334</v>
      </c>
      <c r="B1334" s="25" t="s">
        <v>453</v>
      </c>
      <c r="C1334" s="20"/>
      <c r="D1334" s="32"/>
      <c r="E1334" s="27"/>
      <c r="F1334" s="191"/>
      <c r="G1334" s="36"/>
      <c r="H1334" s="33"/>
    </row>
    <row r="1335" spans="1:8" x14ac:dyDescent="0.25">
      <c r="A1335" s="208"/>
      <c r="B1335" s="10" t="s">
        <v>431</v>
      </c>
      <c r="C1335" s="20" t="s">
        <v>18</v>
      </c>
      <c r="D1335" s="32">
        <f>74+12+12</f>
        <v>98</v>
      </c>
      <c r="E1335" s="27"/>
      <c r="F1335" s="191"/>
      <c r="G1335" s="36"/>
      <c r="H1335" s="33"/>
    </row>
    <row r="1336" spans="1:8" ht="31.5" x14ac:dyDescent="0.25">
      <c r="A1336" s="208">
        <f>+A1334+1</f>
        <v>1335</v>
      </c>
      <c r="B1336" s="25" t="s">
        <v>454</v>
      </c>
      <c r="C1336" s="20"/>
      <c r="D1336" s="32"/>
      <c r="E1336" s="27"/>
      <c r="F1336" s="191"/>
      <c r="G1336" s="36"/>
      <c r="H1336" s="33"/>
    </row>
    <row r="1337" spans="1:8" x14ac:dyDescent="0.25">
      <c r="A1337" s="208"/>
      <c r="B1337" s="10" t="s">
        <v>431</v>
      </c>
      <c r="C1337" s="20" t="s">
        <v>18</v>
      </c>
      <c r="D1337" s="32">
        <f>751+28+4</f>
        <v>783</v>
      </c>
      <c r="E1337" s="27"/>
      <c r="F1337" s="191"/>
      <c r="G1337" s="36"/>
      <c r="H1337" s="33"/>
    </row>
    <row r="1338" spans="1:8" x14ac:dyDescent="0.25">
      <c r="A1338" s="208">
        <f>+A1336+1</f>
        <v>1336</v>
      </c>
      <c r="B1338" s="25" t="s">
        <v>455</v>
      </c>
      <c r="C1338" s="20"/>
      <c r="D1338" s="32"/>
      <c r="E1338" s="27"/>
      <c r="F1338" s="191"/>
      <c r="G1338" s="36"/>
      <c r="H1338" s="33"/>
    </row>
    <row r="1339" spans="1:8" x14ac:dyDescent="0.25">
      <c r="A1339" s="208"/>
      <c r="B1339" s="10" t="s">
        <v>325</v>
      </c>
      <c r="C1339" s="20" t="s">
        <v>18</v>
      </c>
      <c r="D1339" s="32">
        <v>36</v>
      </c>
      <c r="E1339" s="27"/>
      <c r="F1339" s="191"/>
      <c r="G1339" s="36"/>
      <c r="H1339" s="33"/>
    </row>
    <row r="1340" spans="1:8" ht="31.5" x14ac:dyDescent="0.25">
      <c r="A1340" s="208">
        <f>+A1338+1</f>
        <v>1337</v>
      </c>
      <c r="B1340" s="25" t="s">
        <v>456</v>
      </c>
      <c r="C1340" s="20"/>
      <c r="D1340" s="32"/>
      <c r="E1340" s="27"/>
      <c r="F1340" s="191"/>
      <c r="G1340" s="36"/>
      <c r="H1340" s="33"/>
    </row>
    <row r="1341" spans="1:8" x14ac:dyDescent="0.25">
      <c r="A1341" s="208"/>
      <c r="B1341" s="10" t="s">
        <v>431</v>
      </c>
      <c r="C1341" s="20" t="s">
        <v>18</v>
      </c>
      <c r="D1341" s="32">
        <f>26+35</f>
        <v>61</v>
      </c>
      <c r="E1341" s="27"/>
      <c r="F1341" s="191"/>
      <c r="G1341" s="36"/>
      <c r="H1341" s="33"/>
    </row>
    <row r="1342" spans="1:8" x14ac:dyDescent="0.25">
      <c r="A1342" s="208">
        <f>+A1340+1</f>
        <v>1338</v>
      </c>
      <c r="B1342" s="25" t="s">
        <v>457</v>
      </c>
      <c r="C1342" s="20"/>
      <c r="D1342" s="32"/>
      <c r="E1342" s="27"/>
      <c r="F1342" s="191"/>
      <c r="G1342" s="36"/>
      <c r="H1342" s="33"/>
    </row>
    <row r="1343" spans="1:8" x14ac:dyDescent="0.25">
      <c r="A1343" s="208"/>
      <c r="B1343" s="10" t="s">
        <v>431</v>
      </c>
      <c r="C1343" s="20" t="s">
        <v>18</v>
      </c>
      <c r="D1343" s="32">
        <f>12+58</f>
        <v>70</v>
      </c>
      <c r="E1343" s="27"/>
      <c r="F1343" s="191"/>
      <c r="G1343" s="36"/>
      <c r="H1343" s="33"/>
    </row>
    <row r="1344" spans="1:8" x14ac:dyDescent="0.25">
      <c r="A1344" s="208">
        <f>+A1342+1</f>
        <v>1339</v>
      </c>
      <c r="B1344" s="25" t="s">
        <v>458</v>
      </c>
      <c r="C1344" s="20"/>
      <c r="D1344" s="32"/>
      <c r="E1344" s="27"/>
      <c r="F1344" s="191"/>
      <c r="G1344" s="36"/>
      <c r="H1344" s="33"/>
    </row>
    <row r="1345" spans="1:8" x14ac:dyDescent="0.25">
      <c r="A1345" s="208"/>
      <c r="B1345" s="10" t="s">
        <v>431</v>
      </c>
      <c r="C1345" s="20" t="s">
        <v>18</v>
      </c>
      <c r="D1345" s="32">
        <f>12+6</f>
        <v>18</v>
      </c>
      <c r="E1345" s="27"/>
      <c r="F1345" s="191"/>
      <c r="G1345" s="36"/>
      <c r="H1345" s="33"/>
    </row>
    <row r="1346" spans="1:8" x14ac:dyDescent="0.25">
      <c r="A1346" s="208">
        <f>+A1344+1</f>
        <v>1340</v>
      </c>
      <c r="B1346" s="25" t="s">
        <v>459</v>
      </c>
      <c r="C1346" s="20"/>
      <c r="D1346" s="32"/>
      <c r="E1346" s="27"/>
      <c r="F1346" s="191"/>
      <c r="G1346" s="36"/>
      <c r="H1346" s="33"/>
    </row>
    <row r="1347" spans="1:8" x14ac:dyDescent="0.25">
      <c r="A1347" s="208"/>
      <c r="B1347" s="10" t="s">
        <v>431</v>
      </c>
      <c r="C1347" s="20" t="s">
        <v>18</v>
      </c>
      <c r="D1347" s="32">
        <v>77</v>
      </c>
      <c r="E1347" s="27"/>
      <c r="F1347" s="191"/>
      <c r="G1347" s="36"/>
      <c r="H1347" s="33"/>
    </row>
    <row r="1348" spans="1:8" x14ac:dyDescent="0.25">
      <c r="A1348" s="208">
        <f>+A1346+1</f>
        <v>1341</v>
      </c>
      <c r="B1348" s="25" t="s">
        <v>460</v>
      </c>
      <c r="C1348" s="20"/>
      <c r="D1348" s="32"/>
      <c r="E1348" s="27"/>
      <c r="F1348" s="191"/>
      <c r="G1348" s="36"/>
      <c r="H1348" s="33"/>
    </row>
    <row r="1349" spans="1:8" x14ac:dyDescent="0.25">
      <c r="A1349" s="208"/>
      <c r="B1349" s="10" t="s">
        <v>431</v>
      </c>
      <c r="C1349" s="20" t="s">
        <v>18</v>
      </c>
      <c r="D1349" s="32">
        <v>141</v>
      </c>
      <c r="E1349" s="27"/>
      <c r="F1349" s="191"/>
      <c r="G1349" s="36"/>
      <c r="H1349" s="33"/>
    </row>
    <row r="1350" spans="1:8" x14ac:dyDescent="0.25">
      <c r="A1350" s="208">
        <f>+A1348+1</f>
        <v>1342</v>
      </c>
      <c r="B1350" s="25" t="s">
        <v>461</v>
      </c>
      <c r="C1350" s="20"/>
      <c r="D1350" s="32"/>
      <c r="E1350" s="27"/>
      <c r="F1350" s="191"/>
      <c r="G1350" s="36"/>
      <c r="H1350" s="33"/>
    </row>
    <row r="1351" spans="1:8" x14ac:dyDescent="0.25">
      <c r="A1351" s="208"/>
      <c r="B1351" s="10" t="s">
        <v>431</v>
      </c>
      <c r="C1351" s="20" t="s">
        <v>18</v>
      </c>
      <c r="D1351" s="32">
        <v>18</v>
      </c>
      <c r="E1351" s="27"/>
      <c r="F1351" s="191"/>
      <c r="G1351" s="36"/>
      <c r="H1351" s="33"/>
    </row>
    <row r="1352" spans="1:8" x14ac:dyDescent="0.25">
      <c r="A1352" s="208">
        <f>+A1350+1</f>
        <v>1343</v>
      </c>
      <c r="B1352" s="25" t="s">
        <v>462</v>
      </c>
      <c r="C1352" s="20"/>
      <c r="D1352" s="32"/>
      <c r="E1352" s="27"/>
      <c r="F1352" s="191"/>
      <c r="G1352" s="36"/>
      <c r="H1352" s="33"/>
    </row>
    <row r="1353" spans="1:8" x14ac:dyDescent="0.25">
      <c r="A1353" s="208"/>
      <c r="B1353" s="10" t="s">
        <v>431</v>
      </c>
      <c r="C1353" s="20" t="s">
        <v>18</v>
      </c>
      <c r="D1353" s="32">
        <v>22</v>
      </c>
      <c r="E1353" s="27"/>
      <c r="F1353" s="191"/>
      <c r="G1353" s="36"/>
      <c r="H1353" s="33"/>
    </row>
    <row r="1354" spans="1:8" x14ac:dyDescent="0.25">
      <c r="A1354" s="208">
        <f>A1352+1</f>
        <v>1344</v>
      </c>
      <c r="B1354" s="25" t="s">
        <v>463</v>
      </c>
      <c r="C1354" s="20"/>
      <c r="D1354" s="32"/>
      <c r="E1354" s="27"/>
      <c r="F1354" s="191"/>
      <c r="G1354" s="36"/>
      <c r="H1354" s="33"/>
    </row>
    <row r="1355" spans="1:8" x14ac:dyDescent="0.25">
      <c r="A1355" s="208"/>
      <c r="B1355" s="10" t="s">
        <v>431</v>
      </c>
      <c r="C1355" s="20" t="s">
        <v>18</v>
      </c>
      <c r="D1355" s="32">
        <v>32</v>
      </c>
      <c r="E1355" s="27"/>
      <c r="F1355" s="191"/>
      <c r="G1355" s="36"/>
      <c r="H1355" s="33"/>
    </row>
    <row r="1356" spans="1:8" x14ac:dyDescent="0.25">
      <c r="A1356" s="208">
        <f>A1354+1</f>
        <v>1345</v>
      </c>
      <c r="B1356" s="25" t="s">
        <v>464</v>
      </c>
      <c r="C1356" s="20"/>
      <c r="D1356" s="32"/>
      <c r="E1356" s="27"/>
      <c r="F1356" s="191"/>
      <c r="G1356" s="36"/>
      <c r="H1356" s="33"/>
    </row>
    <row r="1357" spans="1:8" x14ac:dyDescent="0.25">
      <c r="A1357" s="208"/>
      <c r="B1357" s="10" t="s">
        <v>431</v>
      </c>
      <c r="C1357" s="20" t="s">
        <v>18</v>
      </c>
      <c r="D1357" s="32">
        <v>8</v>
      </c>
      <c r="E1357" s="27"/>
      <c r="F1357" s="191"/>
      <c r="G1357" s="36"/>
      <c r="H1357" s="33"/>
    </row>
    <row r="1358" spans="1:8" x14ac:dyDescent="0.25">
      <c r="A1358" s="208">
        <f>A1356+1</f>
        <v>1346</v>
      </c>
      <c r="B1358" s="25" t="s">
        <v>465</v>
      </c>
      <c r="C1358" s="20"/>
      <c r="D1358" s="32"/>
      <c r="E1358" s="27"/>
      <c r="F1358" s="191"/>
      <c r="G1358" s="36"/>
      <c r="H1358" s="33"/>
    </row>
    <row r="1359" spans="1:8" x14ac:dyDescent="0.25">
      <c r="A1359" s="208"/>
      <c r="B1359" s="10" t="s">
        <v>431</v>
      </c>
      <c r="C1359" s="20" t="s">
        <v>18</v>
      </c>
      <c r="D1359" s="32">
        <v>350</v>
      </c>
      <c r="E1359" s="27"/>
      <c r="F1359" s="191"/>
      <c r="G1359" s="36"/>
      <c r="H1359" s="33"/>
    </row>
    <row r="1360" spans="1:8" x14ac:dyDescent="0.25">
      <c r="A1360" s="208">
        <f>A1358+1</f>
        <v>1347</v>
      </c>
      <c r="B1360" s="25" t="s">
        <v>466</v>
      </c>
      <c r="C1360" s="20"/>
      <c r="D1360" s="32"/>
      <c r="E1360" s="27"/>
      <c r="F1360" s="191"/>
      <c r="G1360" s="36"/>
      <c r="H1360" s="33"/>
    </row>
    <row r="1361" spans="1:8" x14ac:dyDescent="0.25">
      <c r="A1361" s="208"/>
      <c r="B1361" s="10" t="s">
        <v>431</v>
      </c>
      <c r="C1361" s="20" t="s">
        <v>18</v>
      </c>
      <c r="D1361" s="32">
        <v>8</v>
      </c>
      <c r="E1361" s="27"/>
      <c r="F1361" s="191"/>
      <c r="G1361" s="36"/>
      <c r="H1361" s="33"/>
    </row>
    <row r="1362" spans="1:8" x14ac:dyDescent="0.25">
      <c r="A1362" s="208">
        <f>A1360+1</f>
        <v>1348</v>
      </c>
      <c r="B1362" s="25" t="s">
        <v>467</v>
      </c>
      <c r="C1362" s="20"/>
      <c r="D1362" s="32"/>
      <c r="E1362" s="27"/>
      <c r="F1362" s="191"/>
      <c r="G1362" s="36"/>
      <c r="H1362" s="33"/>
    </row>
    <row r="1363" spans="1:8" x14ac:dyDescent="0.25">
      <c r="A1363" s="208"/>
      <c r="B1363" s="10" t="s">
        <v>431</v>
      </c>
      <c r="C1363" s="20" t="s">
        <v>18</v>
      </c>
      <c r="D1363" s="32">
        <v>22</v>
      </c>
      <c r="E1363" s="27"/>
      <c r="F1363" s="191"/>
      <c r="G1363" s="36"/>
      <c r="H1363" s="33"/>
    </row>
    <row r="1364" spans="1:8" x14ac:dyDescent="0.25">
      <c r="A1364" s="208">
        <f>A1362+1</f>
        <v>1349</v>
      </c>
      <c r="B1364" s="25" t="s">
        <v>468</v>
      </c>
      <c r="C1364" s="20"/>
      <c r="D1364" s="32"/>
      <c r="E1364" s="27"/>
      <c r="F1364" s="191"/>
      <c r="G1364" s="36"/>
      <c r="H1364" s="33"/>
    </row>
    <row r="1365" spans="1:8" x14ac:dyDescent="0.25">
      <c r="A1365" s="208"/>
      <c r="B1365" s="10" t="s">
        <v>431</v>
      </c>
      <c r="C1365" s="20" t="s">
        <v>18</v>
      </c>
      <c r="D1365" s="32">
        <v>20</v>
      </c>
      <c r="E1365" s="27"/>
      <c r="F1365" s="191"/>
      <c r="G1365" s="36"/>
      <c r="H1365" s="33"/>
    </row>
    <row r="1366" spans="1:8" x14ac:dyDescent="0.25">
      <c r="A1366" s="208">
        <f>A1364+1</f>
        <v>1350</v>
      </c>
      <c r="B1366" s="25" t="s">
        <v>469</v>
      </c>
      <c r="C1366" s="20"/>
      <c r="D1366" s="32"/>
      <c r="E1366" s="27"/>
      <c r="F1366" s="191"/>
      <c r="G1366" s="36"/>
      <c r="H1366" s="33"/>
    </row>
    <row r="1367" spans="1:8" x14ac:dyDescent="0.25">
      <c r="A1367" s="208"/>
      <c r="B1367" s="10" t="s">
        <v>431</v>
      </c>
      <c r="C1367" s="20" t="s">
        <v>18</v>
      </c>
      <c r="D1367" s="32">
        <v>150</v>
      </c>
      <c r="E1367" s="27"/>
      <c r="F1367" s="191"/>
      <c r="G1367" s="36"/>
      <c r="H1367" s="33"/>
    </row>
    <row r="1368" spans="1:8" x14ac:dyDescent="0.25">
      <c r="A1368" s="208">
        <f t="shared" ref="A1368" si="95">A1366+1</f>
        <v>1351</v>
      </c>
      <c r="B1368" s="25" t="s">
        <v>470</v>
      </c>
      <c r="C1368" s="20"/>
      <c r="D1368" s="32"/>
      <c r="E1368" s="27"/>
      <c r="F1368" s="191"/>
      <c r="G1368" s="36"/>
      <c r="H1368" s="33"/>
    </row>
    <row r="1369" spans="1:8" x14ac:dyDescent="0.25">
      <c r="A1369" s="208"/>
      <c r="B1369" s="10" t="s">
        <v>431</v>
      </c>
      <c r="C1369" s="20" t="s">
        <v>18</v>
      </c>
      <c r="D1369" s="32">
        <v>30</v>
      </c>
      <c r="E1369" s="27"/>
      <c r="F1369" s="191"/>
      <c r="G1369" s="36"/>
      <c r="H1369" s="33"/>
    </row>
    <row r="1370" spans="1:8" x14ac:dyDescent="0.25">
      <c r="A1370" s="208">
        <f t="shared" ref="A1370" si="96">A1368+1</f>
        <v>1352</v>
      </c>
      <c r="B1370" s="25" t="s">
        <v>471</v>
      </c>
      <c r="C1370" s="20"/>
      <c r="D1370" s="32"/>
      <c r="E1370" s="27"/>
      <c r="F1370" s="191"/>
      <c r="G1370" s="36"/>
      <c r="H1370" s="33"/>
    </row>
    <row r="1371" spans="1:8" x14ac:dyDescent="0.25">
      <c r="A1371" s="208"/>
      <c r="B1371" s="10" t="s">
        <v>431</v>
      </c>
      <c r="C1371" s="20" t="s">
        <v>18</v>
      </c>
      <c r="D1371" s="32">
        <v>70</v>
      </c>
      <c r="E1371" s="27"/>
      <c r="F1371" s="191"/>
      <c r="G1371" s="36"/>
      <c r="H1371" s="33"/>
    </row>
    <row r="1372" spans="1:8" x14ac:dyDescent="0.25">
      <c r="A1372" s="208">
        <f t="shared" ref="A1372:A1376" si="97">A1370+1</f>
        <v>1353</v>
      </c>
      <c r="B1372" s="25" t="s">
        <v>472</v>
      </c>
      <c r="C1372" s="20"/>
      <c r="D1372" s="32"/>
      <c r="E1372" s="27"/>
      <c r="F1372" s="191"/>
      <c r="G1372" s="36"/>
      <c r="H1372" s="33"/>
    </row>
    <row r="1373" spans="1:8" x14ac:dyDescent="0.25">
      <c r="A1373" s="208"/>
      <c r="B1373" s="10" t="s">
        <v>431</v>
      </c>
      <c r="C1373" s="20" t="s">
        <v>18</v>
      </c>
      <c r="D1373" s="32">
        <v>50</v>
      </c>
      <c r="E1373" s="27"/>
      <c r="F1373" s="191"/>
      <c r="G1373" s="36"/>
      <c r="H1373" s="33"/>
    </row>
    <row r="1374" spans="1:8" x14ac:dyDescent="0.25">
      <c r="A1374" s="208">
        <f t="shared" si="97"/>
        <v>1354</v>
      </c>
      <c r="B1374" s="25" t="s">
        <v>473</v>
      </c>
      <c r="C1374" s="20"/>
      <c r="D1374" s="32"/>
      <c r="E1374" s="27"/>
      <c r="F1374" s="191"/>
      <c r="G1374" s="36"/>
      <c r="H1374" s="33"/>
    </row>
    <row r="1375" spans="1:8" x14ac:dyDescent="0.25">
      <c r="A1375" s="208"/>
      <c r="B1375" s="10" t="s">
        <v>431</v>
      </c>
      <c r="C1375" s="20" t="s">
        <v>18</v>
      </c>
      <c r="D1375" s="32">
        <v>40</v>
      </c>
      <c r="E1375" s="27"/>
      <c r="F1375" s="191"/>
      <c r="G1375" s="36"/>
      <c r="H1375" s="33"/>
    </row>
    <row r="1376" spans="1:8" x14ac:dyDescent="0.25">
      <c r="A1376" s="208">
        <f t="shared" si="97"/>
        <v>1355</v>
      </c>
      <c r="B1376" s="25" t="s">
        <v>474</v>
      </c>
      <c r="C1376" s="20"/>
      <c r="D1376" s="32"/>
      <c r="E1376" s="27"/>
      <c r="F1376" s="191"/>
      <c r="G1376" s="36"/>
      <c r="H1376" s="33"/>
    </row>
    <row r="1377" spans="1:8" x14ac:dyDescent="0.25">
      <c r="A1377" s="208"/>
      <c r="B1377" s="10" t="s">
        <v>431</v>
      </c>
      <c r="C1377" s="20" t="s">
        <v>18</v>
      </c>
      <c r="D1377" s="32">
        <v>20</v>
      </c>
      <c r="E1377" s="27"/>
      <c r="F1377" s="191"/>
      <c r="G1377" s="36"/>
      <c r="H1377" s="33"/>
    </row>
    <row r="1378" spans="1:8" x14ac:dyDescent="0.25">
      <c r="A1378" s="208">
        <f t="shared" ref="A1378:A1382" si="98">A1376+1</f>
        <v>1356</v>
      </c>
      <c r="B1378" s="25" t="s">
        <v>475</v>
      </c>
      <c r="C1378" s="20"/>
      <c r="D1378" s="32"/>
      <c r="E1378" s="27"/>
      <c r="F1378" s="191"/>
      <c r="G1378" s="36"/>
      <c r="H1378" s="33"/>
    </row>
    <row r="1379" spans="1:8" x14ac:dyDescent="0.25">
      <c r="A1379" s="208"/>
      <c r="B1379" s="10" t="s">
        <v>431</v>
      </c>
      <c r="C1379" s="20" t="s">
        <v>18</v>
      </c>
      <c r="D1379" s="32">
        <v>8</v>
      </c>
      <c r="E1379" s="27"/>
      <c r="F1379" s="191"/>
      <c r="G1379" s="36"/>
      <c r="H1379" s="33"/>
    </row>
    <row r="1380" spans="1:8" x14ac:dyDescent="0.25">
      <c r="A1380" s="208">
        <f t="shared" si="98"/>
        <v>1357</v>
      </c>
      <c r="B1380" s="25" t="s">
        <v>476</v>
      </c>
      <c r="C1380" s="20"/>
      <c r="D1380" s="32"/>
      <c r="E1380" s="27"/>
      <c r="F1380" s="191"/>
      <c r="G1380" s="36"/>
      <c r="H1380" s="33"/>
    </row>
    <row r="1381" spans="1:8" x14ac:dyDescent="0.25">
      <c r="A1381" s="208"/>
      <c r="B1381" s="10" t="s">
        <v>431</v>
      </c>
      <c r="C1381" s="20" t="s">
        <v>18</v>
      </c>
      <c r="D1381" s="32">
        <v>24</v>
      </c>
      <c r="E1381" s="27"/>
      <c r="F1381" s="191"/>
      <c r="G1381" s="36"/>
      <c r="H1381" s="33"/>
    </row>
    <row r="1382" spans="1:8" x14ac:dyDescent="0.25">
      <c r="A1382" s="208">
        <f t="shared" si="98"/>
        <v>1358</v>
      </c>
      <c r="B1382" s="25" t="s">
        <v>477</v>
      </c>
      <c r="C1382" s="20"/>
      <c r="D1382" s="32"/>
      <c r="E1382" s="27"/>
      <c r="F1382" s="191"/>
      <c r="G1382" s="36"/>
      <c r="H1382" s="33"/>
    </row>
    <row r="1383" spans="1:8" x14ac:dyDescent="0.25">
      <c r="A1383" s="208"/>
      <c r="B1383" s="10" t="s">
        <v>431</v>
      </c>
      <c r="C1383" s="20" t="s">
        <v>18</v>
      </c>
      <c r="D1383" s="32">
        <v>20</v>
      </c>
      <c r="E1383" s="27"/>
      <c r="F1383" s="191"/>
      <c r="G1383" s="36"/>
      <c r="H1383" s="33"/>
    </row>
    <row r="1384" spans="1:8" x14ac:dyDescent="0.25">
      <c r="A1384" s="9"/>
      <c r="B1384" s="8" t="s">
        <v>478</v>
      </c>
      <c r="C1384" s="20"/>
      <c r="D1384" s="32"/>
      <c r="E1384" s="27"/>
      <c r="F1384" s="191"/>
      <c r="G1384" s="36"/>
      <c r="H1384" s="33"/>
    </row>
    <row r="1385" spans="1:8" ht="31.5" x14ac:dyDescent="0.25">
      <c r="A1385" s="208">
        <f>+A1382+1</f>
        <v>1359</v>
      </c>
      <c r="B1385" s="25" t="s">
        <v>479</v>
      </c>
      <c r="C1385" s="20"/>
      <c r="D1385" s="32"/>
      <c r="E1385" s="27"/>
      <c r="F1385" s="191"/>
      <c r="G1385" s="36"/>
      <c r="H1385" s="33"/>
    </row>
    <row r="1386" spans="1:8" x14ac:dyDescent="0.25">
      <c r="A1386" s="208"/>
      <c r="B1386" s="10" t="s">
        <v>431</v>
      </c>
      <c r="C1386" s="20" t="s">
        <v>18</v>
      </c>
      <c r="D1386" s="32">
        <v>319</v>
      </c>
      <c r="E1386" s="27"/>
      <c r="F1386" s="191"/>
      <c r="G1386" s="36"/>
      <c r="H1386" s="33"/>
    </row>
    <row r="1387" spans="1:8" x14ac:dyDescent="0.25">
      <c r="A1387" s="208">
        <f>A1385+1</f>
        <v>1360</v>
      </c>
      <c r="B1387" s="25" t="s">
        <v>480</v>
      </c>
      <c r="C1387" s="20"/>
      <c r="D1387" s="32"/>
      <c r="E1387" s="27"/>
      <c r="F1387" s="191"/>
      <c r="G1387" s="36"/>
      <c r="H1387" s="33"/>
    </row>
    <row r="1388" spans="1:8" x14ac:dyDescent="0.25">
      <c r="A1388" s="208"/>
      <c r="B1388" s="10" t="s">
        <v>431</v>
      </c>
      <c r="C1388" s="20" t="s">
        <v>18</v>
      </c>
      <c r="D1388" s="32">
        <v>83</v>
      </c>
      <c r="E1388" s="27"/>
      <c r="F1388" s="191"/>
      <c r="G1388" s="36"/>
      <c r="H1388" s="33"/>
    </row>
    <row r="1389" spans="1:8" x14ac:dyDescent="0.25">
      <c r="A1389" s="208">
        <f>A1387+1</f>
        <v>1361</v>
      </c>
      <c r="B1389" s="25" t="s">
        <v>481</v>
      </c>
      <c r="C1389" s="20"/>
      <c r="D1389" s="32"/>
      <c r="E1389" s="27"/>
      <c r="F1389" s="191"/>
      <c r="G1389" s="36"/>
      <c r="H1389" s="33"/>
    </row>
    <row r="1390" spans="1:8" x14ac:dyDescent="0.25">
      <c r="A1390" s="208"/>
      <c r="B1390" s="10" t="s">
        <v>431</v>
      </c>
      <c r="C1390" s="20" t="s">
        <v>18</v>
      </c>
      <c r="D1390" s="32">
        <v>30</v>
      </c>
      <c r="E1390" s="27"/>
      <c r="F1390" s="191"/>
      <c r="G1390" s="36"/>
      <c r="H1390" s="33"/>
    </row>
    <row r="1391" spans="1:8" x14ac:dyDescent="0.25">
      <c r="A1391" s="9"/>
      <c r="B1391" s="8" t="s">
        <v>482</v>
      </c>
      <c r="C1391" s="20"/>
      <c r="D1391" s="32"/>
      <c r="E1391" s="27"/>
      <c r="F1391" s="191"/>
      <c r="G1391" s="36"/>
      <c r="H1391" s="33"/>
    </row>
    <row r="1392" spans="1:8" x14ac:dyDescent="0.25">
      <c r="A1392" s="208">
        <f>A1389+1</f>
        <v>1362</v>
      </c>
      <c r="B1392" s="25" t="s">
        <v>483</v>
      </c>
      <c r="C1392" s="20"/>
      <c r="D1392" s="32"/>
      <c r="E1392" s="27"/>
      <c r="F1392" s="191"/>
      <c r="G1392" s="36"/>
      <c r="H1392" s="33"/>
    </row>
    <row r="1393" spans="1:8" x14ac:dyDescent="0.25">
      <c r="A1393" s="208"/>
      <c r="B1393" s="10" t="s">
        <v>325</v>
      </c>
      <c r="C1393" s="20" t="s">
        <v>18</v>
      </c>
      <c r="D1393" s="32">
        <v>1</v>
      </c>
      <c r="E1393" s="27"/>
      <c r="F1393" s="191"/>
      <c r="G1393" s="36"/>
      <c r="H1393" s="33"/>
    </row>
    <row r="1394" spans="1:8" x14ac:dyDescent="0.25">
      <c r="A1394" s="208">
        <f>A1392+1</f>
        <v>1363</v>
      </c>
      <c r="B1394" s="25" t="s">
        <v>484</v>
      </c>
      <c r="C1394" s="20"/>
      <c r="D1394" s="32"/>
      <c r="E1394" s="27"/>
      <c r="F1394" s="191"/>
      <c r="G1394" s="36"/>
      <c r="H1394" s="33"/>
    </row>
    <row r="1395" spans="1:8" x14ac:dyDescent="0.25">
      <c r="A1395" s="208"/>
      <c r="B1395" s="10" t="s">
        <v>325</v>
      </c>
      <c r="C1395" s="20" t="s">
        <v>18</v>
      </c>
      <c r="D1395" s="32">
        <v>9</v>
      </c>
      <c r="E1395" s="27"/>
      <c r="F1395" s="191"/>
      <c r="G1395" s="36"/>
      <c r="H1395" s="33"/>
    </row>
    <row r="1396" spans="1:8" x14ac:dyDescent="0.25">
      <c r="A1396" s="208">
        <f>A1394+1</f>
        <v>1364</v>
      </c>
      <c r="B1396" s="25" t="s">
        <v>485</v>
      </c>
      <c r="C1396" s="20"/>
      <c r="D1396" s="32"/>
      <c r="E1396" s="27"/>
      <c r="F1396" s="191"/>
      <c r="G1396" s="36"/>
      <c r="H1396" s="33"/>
    </row>
    <row r="1397" spans="1:8" x14ac:dyDescent="0.25">
      <c r="A1397" s="208"/>
      <c r="B1397" s="10" t="s">
        <v>325</v>
      </c>
      <c r="C1397" s="20" t="s">
        <v>18</v>
      </c>
      <c r="D1397" s="32">
        <v>41</v>
      </c>
      <c r="E1397" s="27"/>
      <c r="F1397" s="191"/>
      <c r="G1397" s="36"/>
      <c r="H1397" s="33"/>
    </row>
    <row r="1398" spans="1:8" x14ac:dyDescent="0.25">
      <c r="A1398" s="208">
        <f>+A1396+1</f>
        <v>1365</v>
      </c>
      <c r="B1398" s="25" t="s">
        <v>486</v>
      </c>
      <c r="C1398" s="20"/>
      <c r="D1398" s="32"/>
      <c r="E1398" s="27"/>
      <c r="F1398" s="191"/>
      <c r="G1398" s="36"/>
      <c r="H1398" s="33"/>
    </row>
    <row r="1399" spans="1:8" x14ac:dyDescent="0.25">
      <c r="A1399" s="208"/>
      <c r="B1399" s="39" t="s">
        <v>102</v>
      </c>
      <c r="C1399" s="47" t="s">
        <v>16</v>
      </c>
      <c r="D1399" s="32">
        <f>+D1407*45*1.4</f>
        <v>68607</v>
      </c>
      <c r="E1399" s="27"/>
      <c r="F1399" s="191"/>
      <c r="G1399" s="36"/>
      <c r="H1399" s="33"/>
    </row>
    <row r="1400" spans="1:8" x14ac:dyDescent="0.25">
      <c r="A1400" s="208">
        <f t="shared" ref="A1400:A1404" si="99">+A1398+1</f>
        <v>1366</v>
      </c>
      <c r="B1400" s="25" t="s">
        <v>487</v>
      </c>
      <c r="C1400" s="20"/>
      <c r="D1400" s="32"/>
      <c r="E1400" s="27"/>
      <c r="F1400" s="191"/>
      <c r="G1400" s="36"/>
      <c r="H1400" s="33"/>
    </row>
    <row r="1401" spans="1:8" x14ac:dyDescent="0.25">
      <c r="A1401" s="208"/>
      <c r="B1401" s="10" t="s">
        <v>325</v>
      </c>
      <c r="C1401" s="20" t="s">
        <v>18</v>
      </c>
      <c r="D1401" s="32">
        <v>2</v>
      </c>
      <c r="E1401" s="27"/>
      <c r="F1401" s="191"/>
      <c r="G1401" s="36"/>
      <c r="H1401" s="33"/>
    </row>
    <row r="1402" spans="1:8" x14ac:dyDescent="0.25">
      <c r="A1402" s="208">
        <f t="shared" si="99"/>
        <v>1367</v>
      </c>
      <c r="B1402" s="25" t="s">
        <v>488</v>
      </c>
      <c r="C1402" s="20"/>
      <c r="D1402" s="32"/>
      <c r="E1402" s="27"/>
      <c r="F1402" s="191"/>
      <c r="G1402" s="36"/>
      <c r="H1402" s="33"/>
    </row>
    <row r="1403" spans="1:8" x14ac:dyDescent="0.25">
      <c r="A1403" s="208"/>
      <c r="B1403" s="10" t="s">
        <v>325</v>
      </c>
      <c r="C1403" s="20" t="s">
        <v>18</v>
      </c>
      <c r="D1403" s="32">
        <v>13</v>
      </c>
      <c r="E1403" s="27"/>
      <c r="F1403" s="191"/>
      <c r="G1403" s="36"/>
      <c r="H1403" s="33"/>
    </row>
    <row r="1404" spans="1:8" x14ac:dyDescent="0.25">
      <c r="A1404" s="208">
        <f t="shared" si="99"/>
        <v>1368</v>
      </c>
      <c r="B1404" s="25" t="s">
        <v>489</v>
      </c>
      <c r="C1404" s="20"/>
      <c r="D1404" s="32"/>
      <c r="E1404" s="27"/>
      <c r="F1404" s="191"/>
      <c r="G1404" s="36"/>
      <c r="H1404" s="33"/>
    </row>
    <row r="1405" spans="1:8" x14ac:dyDescent="0.25">
      <c r="A1405" s="208"/>
      <c r="B1405" s="39" t="s">
        <v>102</v>
      </c>
      <c r="C1405" s="47" t="s">
        <v>16</v>
      </c>
      <c r="D1405" s="32">
        <v>2000</v>
      </c>
      <c r="E1405" s="27"/>
      <c r="F1405" s="191"/>
      <c r="G1405" s="36"/>
      <c r="H1405" s="33"/>
    </row>
    <row r="1406" spans="1:8" x14ac:dyDescent="0.25">
      <c r="A1406" s="208">
        <f>A1404+1</f>
        <v>1369</v>
      </c>
      <c r="B1406" s="25" t="s">
        <v>490</v>
      </c>
      <c r="C1406" s="20"/>
      <c r="D1406" s="32"/>
      <c r="E1406" s="27"/>
      <c r="F1406" s="191"/>
      <c r="G1406" s="36"/>
      <c r="H1406" s="33"/>
    </row>
    <row r="1407" spans="1:8" x14ac:dyDescent="0.25">
      <c r="A1407" s="208"/>
      <c r="B1407" s="10" t="s">
        <v>325</v>
      </c>
      <c r="C1407" s="20" t="s">
        <v>18</v>
      </c>
      <c r="D1407" s="32">
        <f>+D1312+D1314+D1316+D1318+D1320*2+D1322+D1324*2+D1413+D1411</f>
        <v>1089</v>
      </c>
      <c r="E1407" s="27"/>
      <c r="F1407" s="191"/>
      <c r="G1407" s="36"/>
      <c r="H1407" s="33"/>
    </row>
    <row r="1408" spans="1:8" x14ac:dyDescent="0.25">
      <c r="A1408" s="208">
        <f t="shared" ref="A1408:A1412" si="100">+A1406+1</f>
        <v>1370</v>
      </c>
      <c r="B1408" s="25" t="s">
        <v>491</v>
      </c>
      <c r="C1408" s="20"/>
      <c r="D1408" s="32"/>
      <c r="E1408" s="27"/>
      <c r="F1408" s="191"/>
      <c r="G1408" s="36"/>
      <c r="H1408" s="33"/>
    </row>
    <row r="1409" spans="1:8" x14ac:dyDescent="0.25">
      <c r="A1409" s="208"/>
      <c r="B1409" s="10" t="s">
        <v>325</v>
      </c>
      <c r="C1409" s="20" t="s">
        <v>18</v>
      </c>
      <c r="D1409" s="32">
        <f>+D1407</f>
        <v>1089</v>
      </c>
      <c r="E1409" s="27"/>
      <c r="F1409" s="191"/>
      <c r="G1409" s="36"/>
      <c r="H1409" s="33"/>
    </row>
    <row r="1410" spans="1:8" x14ac:dyDescent="0.25">
      <c r="A1410" s="208">
        <f t="shared" si="100"/>
        <v>1371</v>
      </c>
      <c r="B1410" s="25" t="s">
        <v>492</v>
      </c>
      <c r="C1410" s="20"/>
      <c r="D1410" s="32"/>
      <c r="E1410" s="27"/>
      <c r="F1410" s="191"/>
      <c r="G1410" s="36"/>
      <c r="H1410" s="33"/>
    </row>
    <row r="1411" spans="1:8" x14ac:dyDescent="0.25">
      <c r="A1411" s="208"/>
      <c r="B1411" s="10" t="s">
        <v>325</v>
      </c>
      <c r="C1411" s="20" t="s">
        <v>18</v>
      </c>
      <c r="D1411" s="32">
        <f>4+6+28</f>
        <v>38</v>
      </c>
      <c r="E1411" s="27"/>
      <c r="F1411" s="191"/>
      <c r="G1411" s="36"/>
      <c r="H1411" s="33"/>
    </row>
    <row r="1412" spans="1:8" x14ac:dyDescent="0.25">
      <c r="A1412" s="208">
        <f t="shared" si="100"/>
        <v>1372</v>
      </c>
      <c r="B1412" s="25" t="s">
        <v>493</v>
      </c>
      <c r="C1412" s="20"/>
      <c r="D1412" s="32"/>
      <c r="E1412" s="27"/>
      <c r="F1412" s="191"/>
      <c r="G1412" s="36"/>
      <c r="H1412" s="33"/>
    </row>
    <row r="1413" spans="1:8" x14ac:dyDescent="0.25">
      <c r="A1413" s="208"/>
      <c r="B1413" s="10" t="s">
        <v>325</v>
      </c>
      <c r="C1413" s="20" t="s">
        <v>18</v>
      </c>
      <c r="D1413" s="32">
        <v>12</v>
      </c>
      <c r="E1413" s="27"/>
      <c r="F1413" s="191"/>
      <c r="G1413" s="36"/>
      <c r="H1413" s="33"/>
    </row>
    <row r="1414" spans="1:8" x14ac:dyDescent="0.25">
      <c r="A1414" s="208">
        <f>A1412+1</f>
        <v>1373</v>
      </c>
      <c r="B1414" s="25" t="s">
        <v>494</v>
      </c>
      <c r="C1414" s="20"/>
      <c r="D1414" s="32"/>
      <c r="E1414" s="27"/>
      <c r="F1414" s="191"/>
      <c r="G1414" s="36"/>
      <c r="H1414" s="33"/>
    </row>
    <row r="1415" spans="1:8" x14ac:dyDescent="0.25">
      <c r="A1415" s="208"/>
      <c r="B1415" s="10" t="s">
        <v>325</v>
      </c>
      <c r="C1415" s="20" t="s">
        <v>18</v>
      </c>
      <c r="D1415" s="32">
        <v>67</v>
      </c>
      <c r="E1415" s="27"/>
      <c r="F1415" s="191"/>
      <c r="G1415" s="36"/>
      <c r="H1415" s="33"/>
    </row>
    <row r="1416" spans="1:8" x14ac:dyDescent="0.25">
      <c r="A1416" s="208">
        <f>+A1414+1</f>
        <v>1374</v>
      </c>
      <c r="B1416" s="25" t="s">
        <v>495</v>
      </c>
      <c r="C1416" s="20"/>
      <c r="D1416" s="32"/>
      <c r="E1416" s="27"/>
      <c r="F1416" s="191"/>
      <c r="G1416" s="36"/>
      <c r="H1416" s="33"/>
    </row>
    <row r="1417" spans="1:8" x14ac:dyDescent="0.25">
      <c r="A1417" s="208"/>
      <c r="B1417" s="10" t="s">
        <v>325</v>
      </c>
      <c r="C1417" s="20" t="s">
        <v>18</v>
      </c>
      <c r="D1417" s="32">
        <v>56</v>
      </c>
      <c r="E1417" s="27"/>
      <c r="F1417" s="191"/>
      <c r="G1417" s="36"/>
      <c r="H1417" s="33"/>
    </row>
    <row r="1418" spans="1:8" x14ac:dyDescent="0.25">
      <c r="A1418" s="208">
        <f>+A1416+1</f>
        <v>1375</v>
      </c>
      <c r="B1418" s="25" t="s">
        <v>496</v>
      </c>
      <c r="C1418" s="20"/>
      <c r="D1418" s="32"/>
      <c r="E1418" s="27"/>
      <c r="F1418" s="191"/>
      <c r="G1418" s="36"/>
      <c r="H1418" s="33"/>
    </row>
    <row r="1419" spans="1:8" x14ac:dyDescent="0.25">
      <c r="A1419" s="208"/>
      <c r="B1419" s="10" t="s">
        <v>325</v>
      </c>
      <c r="C1419" s="20" t="s">
        <v>18</v>
      </c>
      <c r="D1419" s="32">
        <v>17</v>
      </c>
      <c r="E1419" s="27"/>
      <c r="F1419" s="191"/>
      <c r="G1419" s="36"/>
      <c r="H1419" s="33"/>
    </row>
    <row r="1420" spans="1:8" s="34" customFormat="1" x14ac:dyDescent="0.25">
      <c r="A1420" s="208">
        <f>+A1418+1</f>
        <v>1376</v>
      </c>
      <c r="B1420" s="25" t="s">
        <v>497</v>
      </c>
      <c r="C1420" s="20"/>
      <c r="D1420" s="32"/>
      <c r="E1420" s="27"/>
      <c r="F1420" s="191"/>
      <c r="G1420" s="36"/>
      <c r="H1420" s="33"/>
    </row>
    <row r="1421" spans="1:8" s="34" customFormat="1" x14ac:dyDescent="0.25">
      <c r="A1421" s="208"/>
      <c r="B1421" s="10" t="s">
        <v>322</v>
      </c>
      <c r="C1421" s="20" t="s">
        <v>140</v>
      </c>
      <c r="D1421" s="32">
        <v>1</v>
      </c>
      <c r="E1421" s="27"/>
      <c r="F1421" s="191"/>
      <c r="G1421" s="36"/>
      <c r="H1421" s="33"/>
    </row>
    <row r="1422" spans="1:8" s="124" customFormat="1" x14ac:dyDescent="0.25">
      <c r="A1422" s="9"/>
      <c r="B1422" s="29" t="s">
        <v>498</v>
      </c>
      <c r="C1422" s="20"/>
      <c r="D1422" s="32"/>
      <c r="E1422" s="27"/>
      <c r="F1422" s="191"/>
      <c r="G1422" s="36"/>
      <c r="H1422" s="33"/>
    </row>
    <row r="1423" spans="1:8" s="34" customFormat="1" x14ac:dyDescent="0.25">
      <c r="A1423" s="208">
        <f>A1420+1</f>
        <v>1377</v>
      </c>
      <c r="B1423" s="25" t="s">
        <v>499</v>
      </c>
      <c r="C1423" s="20"/>
      <c r="D1423" s="32"/>
      <c r="E1423" s="27"/>
      <c r="F1423" s="191"/>
      <c r="G1423" s="36"/>
      <c r="H1423" s="33"/>
    </row>
    <row r="1424" spans="1:8" s="34" customFormat="1" x14ac:dyDescent="0.25">
      <c r="A1424" s="208"/>
      <c r="B1424" s="10" t="s">
        <v>325</v>
      </c>
      <c r="C1424" s="20" t="s">
        <v>18</v>
      </c>
      <c r="D1424" s="32">
        <v>2</v>
      </c>
      <c r="E1424" s="27"/>
      <c r="F1424" s="191"/>
      <c r="G1424" s="36"/>
      <c r="H1424" s="33"/>
    </row>
    <row r="1425" spans="1:8" s="34" customFormat="1" x14ac:dyDescent="0.25">
      <c r="A1425" s="208">
        <f>+A1423+1</f>
        <v>1378</v>
      </c>
      <c r="B1425" s="25" t="s">
        <v>500</v>
      </c>
      <c r="C1425" s="20"/>
      <c r="D1425" s="32"/>
      <c r="E1425" s="27"/>
      <c r="F1425" s="191"/>
      <c r="G1425" s="36"/>
      <c r="H1425" s="33"/>
    </row>
    <row r="1426" spans="1:8" s="34" customFormat="1" x14ac:dyDescent="0.25">
      <c r="A1426" s="208"/>
      <c r="B1426" s="10" t="s">
        <v>325</v>
      </c>
      <c r="C1426" s="20" t="s">
        <v>18</v>
      </c>
      <c r="D1426" s="32">
        <v>2</v>
      </c>
      <c r="E1426" s="27"/>
      <c r="F1426" s="191"/>
      <c r="G1426" s="36"/>
      <c r="H1426" s="33"/>
    </row>
    <row r="1427" spans="1:8" s="34" customFormat="1" x14ac:dyDescent="0.25">
      <c r="A1427" s="208">
        <f t="shared" ref="A1427" si="101">A1425+1</f>
        <v>1379</v>
      </c>
      <c r="B1427" s="25" t="s">
        <v>501</v>
      </c>
      <c r="C1427" s="20"/>
      <c r="D1427" s="32"/>
      <c r="E1427" s="27"/>
      <c r="F1427" s="191"/>
      <c r="G1427" s="36"/>
      <c r="H1427" s="33"/>
    </row>
    <row r="1428" spans="1:8" s="34" customFormat="1" x14ac:dyDescent="0.25">
      <c r="A1428" s="208"/>
      <c r="B1428" s="10" t="s">
        <v>325</v>
      </c>
      <c r="C1428" s="20" t="s">
        <v>18</v>
      </c>
      <c r="D1428" s="32">
        <v>2</v>
      </c>
      <c r="E1428" s="27"/>
      <c r="F1428" s="191"/>
      <c r="G1428" s="36"/>
      <c r="H1428" s="33"/>
    </row>
    <row r="1429" spans="1:8" s="34" customFormat="1" x14ac:dyDescent="0.25">
      <c r="A1429" s="208">
        <f t="shared" ref="A1429" si="102">A1427+1</f>
        <v>1380</v>
      </c>
      <c r="B1429" s="25" t="s">
        <v>502</v>
      </c>
      <c r="C1429" s="20"/>
      <c r="D1429" s="32"/>
      <c r="E1429" s="27"/>
      <c r="F1429" s="191"/>
      <c r="G1429" s="36"/>
      <c r="H1429" s="33"/>
    </row>
    <row r="1430" spans="1:8" s="34" customFormat="1" x14ac:dyDescent="0.25">
      <c r="A1430" s="208"/>
      <c r="B1430" s="10" t="s">
        <v>325</v>
      </c>
      <c r="C1430" s="20" t="s">
        <v>18</v>
      </c>
      <c r="D1430" s="32">
        <v>2</v>
      </c>
      <c r="E1430" s="27"/>
      <c r="F1430" s="191"/>
      <c r="G1430" s="36"/>
      <c r="H1430" s="33"/>
    </row>
    <row r="1431" spans="1:8" s="34" customFormat="1" x14ac:dyDescent="0.25">
      <c r="A1431" s="208">
        <f t="shared" ref="A1431:A1435" si="103">A1429+1</f>
        <v>1381</v>
      </c>
      <c r="B1431" s="25" t="s">
        <v>503</v>
      </c>
      <c r="C1431" s="20"/>
      <c r="D1431" s="32"/>
      <c r="E1431" s="27"/>
      <c r="F1431" s="191"/>
      <c r="G1431" s="36"/>
      <c r="H1431" s="33"/>
    </row>
    <row r="1432" spans="1:8" s="34" customFormat="1" x14ac:dyDescent="0.25">
      <c r="A1432" s="208"/>
      <c r="B1432" s="10" t="s">
        <v>325</v>
      </c>
      <c r="C1432" s="20" t="s">
        <v>18</v>
      </c>
      <c r="D1432" s="32">
        <f>6+4</f>
        <v>10</v>
      </c>
      <c r="E1432" s="27"/>
      <c r="F1432" s="191"/>
      <c r="G1432" s="36"/>
      <c r="H1432" s="33"/>
    </row>
    <row r="1433" spans="1:8" s="34" customFormat="1" x14ac:dyDescent="0.25">
      <c r="A1433" s="208">
        <f t="shared" si="103"/>
        <v>1382</v>
      </c>
      <c r="B1433" s="25" t="s">
        <v>504</v>
      </c>
      <c r="C1433" s="20"/>
      <c r="D1433" s="32"/>
      <c r="E1433" s="27"/>
      <c r="F1433" s="191"/>
      <c r="G1433" s="36"/>
      <c r="H1433" s="33"/>
    </row>
    <row r="1434" spans="1:8" s="34" customFormat="1" x14ac:dyDescent="0.25">
      <c r="A1434" s="208"/>
      <c r="B1434" s="39" t="s">
        <v>102</v>
      </c>
      <c r="C1434" s="47" t="s">
        <v>16</v>
      </c>
      <c r="D1434" s="32">
        <f>D1432*40*1.2</f>
        <v>480</v>
      </c>
      <c r="E1434" s="27"/>
      <c r="F1434" s="191"/>
      <c r="G1434" s="36"/>
      <c r="H1434" s="33"/>
    </row>
    <row r="1435" spans="1:8" s="34" customFormat="1" x14ac:dyDescent="0.25">
      <c r="A1435" s="208">
        <f t="shared" si="103"/>
        <v>1383</v>
      </c>
      <c r="B1435" s="25" t="s">
        <v>505</v>
      </c>
      <c r="C1435" s="20"/>
      <c r="D1435" s="32"/>
      <c r="E1435" s="27"/>
      <c r="F1435" s="191"/>
      <c r="G1435" s="36"/>
      <c r="H1435" s="33"/>
    </row>
    <row r="1436" spans="1:8" s="34" customFormat="1" x14ac:dyDescent="0.25">
      <c r="A1436" s="208"/>
      <c r="B1436" s="10" t="s">
        <v>325</v>
      </c>
      <c r="C1436" s="20" t="s">
        <v>18</v>
      </c>
      <c r="D1436" s="32">
        <f>30</f>
        <v>30</v>
      </c>
      <c r="E1436" s="27"/>
      <c r="F1436" s="191"/>
      <c r="G1436" s="36"/>
      <c r="H1436" s="33"/>
    </row>
    <row r="1437" spans="1:8" s="34" customFormat="1" x14ac:dyDescent="0.25">
      <c r="A1437" s="208">
        <f>A1435+1</f>
        <v>1384</v>
      </c>
      <c r="B1437" s="25" t="s">
        <v>506</v>
      </c>
      <c r="C1437" s="20"/>
      <c r="D1437" s="32"/>
      <c r="E1437" s="27"/>
      <c r="F1437" s="191"/>
      <c r="G1437" s="36"/>
      <c r="H1437" s="33"/>
    </row>
    <row r="1438" spans="1:8" s="34" customFormat="1" x14ac:dyDescent="0.25">
      <c r="A1438" s="208"/>
      <c r="B1438" s="10" t="s">
        <v>322</v>
      </c>
      <c r="C1438" s="20" t="s">
        <v>140</v>
      </c>
      <c r="D1438" s="32">
        <v>1</v>
      </c>
      <c r="E1438" s="27"/>
      <c r="F1438" s="191"/>
      <c r="G1438" s="36"/>
      <c r="H1438" s="33"/>
    </row>
    <row r="1439" spans="1:8" s="124" customFormat="1" x14ac:dyDescent="0.25">
      <c r="A1439" s="9"/>
      <c r="B1439" s="29" t="s">
        <v>507</v>
      </c>
      <c r="C1439" s="20"/>
      <c r="D1439" s="32"/>
      <c r="E1439" s="27"/>
      <c r="F1439" s="191"/>
      <c r="G1439" s="36"/>
      <c r="H1439" s="33"/>
    </row>
    <row r="1440" spans="1:8" s="124" customFormat="1" x14ac:dyDescent="0.25">
      <c r="A1440" s="208">
        <f>+A1437+1</f>
        <v>1385</v>
      </c>
      <c r="B1440" s="25" t="s">
        <v>508</v>
      </c>
      <c r="C1440" s="20"/>
      <c r="D1440" s="32"/>
      <c r="E1440" s="27"/>
      <c r="F1440" s="191"/>
      <c r="G1440" s="36"/>
      <c r="H1440" s="33"/>
    </row>
    <row r="1441" spans="1:8" s="124" customFormat="1" x14ac:dyDescent="0.25">
      <c r="A1441" s="208"/>
      <c r="B1441" s="10" t="s">
        <v>322</v>
      </c>
      <c r="C1441" s="20" t="s">
        <v>140</v>
      </c>
      <c r="D1441" s="32">
        <v>4</v>
      </c>
      <c r="E1441" s="27"/>
      <c r="F1441" s="191"/>
      <c r="G1441" s="36"/>
      <c r="H1441" s="33"/>
    </row>
    <row r="1442" spans="1:8" s="124" customFormat="1" x14ac:dyDescent="0.25">
      <c r="A1442" s="208">
        <f>+A1440+1</f>
        <v>1386</v>
      </c>
      <c r="B1442" s="25" t="s">
        <v>509</v>
      </c>
      <c r="C1442" s="20"/>
      <c r="D1442" s="32"/>
      <c r="E1442" s="27"/>
      <c r="F1442" s="191"/>
      <c r="G1442" s="36"/>
      <c r="H1442" s="33"/>
    </row>
    <row r="1443" spans="1:8" s="124" customFormat="1" x14ac:dyDescent="0.25">
      <c r="A1443" s="208"/>
      <c r="B1443" s="10" t="s">
        <v>431</v>
      </c>
      <c r="C1443" s="20" t="s">
        <v>18</v>
      </c>
      <c r="D1443" s="32">
        <v>546</v>
      </c>
      <c r="E1443" s="27"/>
      <c r="F1443" s="191"/>
      <c r="G1443" s="36"/>
      <c r="H1443" s="33"/>
    </row>
    <row r="1444" spans="1:8" s="124" customFormat="1" x14ac:dyDescent="0.25">
      <c r="A1444" s="208">
        <f t="shared" ref="A1444" si="104">+A1442+1</f>
        <v>1387</v>
      </c>
      <c r="B1444" s="25" t="s">
        <v>510</v>
      </c>
      <c r="C1444" s="20"/>
      <c r="D1444" s="32"/>
      <c r="E1444" s="27"/>
      <c r="F1444" s="191"/>
      <c r="G1444" s="36"/>
      <c r="H1444" s="33"/>
    </row>
    <row r="1445" spans="1:8" s="124" customFormat="1" x14ac:dyDescent="0.25">
      <c r="A1445" s="208"/>
      <c r="B1445" s="25" t="s">
        <v>431</v>
      </c>
      <c r="C1445" s="20" t="s">
        <v>18</v>
      </c>
      <c r="D1445" s="32">
        <v>8</v>
      </c>
      <c r="E1445" s="27"/>
      <c r="F1445" s="191"/>
      <c r="G1445" s="36"/>
      <c r="H1445" s="33"/>
    </row>
    <row r="1446" spans="1:8" s="124" customFormat="1" x14ac:dyDescent="0.25">
      <c r="A1446" s="208">
        <f t="shared" ref="A1446" si="105">+A1444+1</f>
        <v>1388</v>
      </c>
      <c r="B1446" s="25" t="s">
        <v>511</v>
      </c>
      <c r="C1446" s="20"/>
      <c r="D1446" s="32"/>
      <c r="E1446" s="27"/>
      <c r="F1446" s="191"/>
      <c r="G1446" s="36"/>
      <c r="H1446" s="33"/>
    </row>
    <row r="1447" spans="1:8" s="124" customFormat="1" x14ac:dyDescent="0.25">
      <c r="A1447" s="208"/>
      <c r="B1447" s="10" t="s">
        <v>431</v>
      </c>
      <c r="C1447" s="20" t="s">
        <v>18</v>
      </c>
      <c r="D1447" s="32">
        <v>95</v>
      </c>
      <c r="E1447" s="27"/>
      <c r="F1447" s="191"/>
      <c r="G1447" s="36"/>
      <c r="H1447" s="33"/>
    </row>
    <row r="1448" spans="1:8" s="124" customFormat="1" x14ac:dyDescent="0.25">
      <c r="A1448" s="208">
        <f>+A1446+1</f>
        <v>1389</v>
      </c>
      <c r="B1448" s="25" t="s">
        <v>512</v>
      </c>
      <c r="C1448" s="20"/>
      <c r="D1448" s="32"/>
      <c r="E1448" s="27"/>
      <c r="F1448" s="191"/>
      <c r="G1448" s="36"/>
      <c r="H1448" s="33"/>
    </row>
    <row r="1449" spans="1:8" s="124" customFormat="1" x14ac:dyDescent="0.25">
      <c r="A1449" s="208"/>
      <c r="B1449" s="10" t="s">
        <v>431</v>
      </c>
      <c r="C1449" s="20" t="s">
        <v>18</v>
      </c>
      <c r="D1449" s="32">
        <v>54</v>
      </c>
      <c r="E1449" s="27"/>
      <c r="F1449" s="191"/>
      <c r="G1449" s="36"/>
      <c r="H1449" s="33"/>
    </row>
    <row r="1450" spans="1:8" s="124" customFormat="1" x14ac:dyDescent="0.25">
      <c r="A1450" s="208">
        <f>+A1448+1</f>
        <v>1390</v>
      </c>
      <c r="B1450" s="25" t="s">
        <v>907</v>
      </c>
      <c r="C1450" s="20"/>
      <c r="D1450" s="32"/>
      <c r="E1450" s="27"/>
      <c r="F1450" s="191"/>
      <c r="G1450" s="36"/>
      <c r="H1450" s="33"/>
    </row>
    <row r="1451" spans="1:8" s="124" customFormat="1" x14ac:dyDescent="0.25">
      <c r="A1451" s="208"/>
      <c r="B1451" s="10" t="s">
        <v>431</v>
      </c>
      <c r="C1451" s="20" t="s">
        <v>18</v>
      </c>
      <c r="D1451" s="32">
        <v>12</v>
      </c>
      <c r="E1451" s="27"/>
      <c r="F1451" s="191"/>
      <c r="G1451" s="36"/>
      <c r="H1451" s="33"/>
    </row>
    <row r="1452" spans="1:8" s="124" customFormat="1" x14ac:dyDescent="0.25">
      <c r="A1452" s="208">
        <f>+A1450+1</f>
        <v>1391</v>
      </c>
      <c r="B1452" s="25" t="s">
        <v>513</v>
      </c>
      <c r="C1452" s="20"/>
      <c r="D1452" s="32"/>
      <c r="E1452" s="27"/>
      <c r="F1452" s="191"/>
      <c r="G1452" s="36"/>
      <c r="H1452" s="33"/>
    </row>
    <row r="1453" spans="1:8" s="124" customFormat="1" x14ac:dyDescent="0.25">
      <c r="A1453" s="208"/>
      <c r="B1453" s="10" t="s">
        <v>431</v>
      </c>
      <c r="C1453" s="20" t="s">
        <v>18</v>
      </c>
      <c r="D1453" s="32">
        <v>142</v>
      </c>
      <c r="E1453" s="27"/>
      <c r="F1453" s="191"/>
      <c r="G1453" s="36"/>
      <c r="H1453" s="33"/>
    </row>
    <row r="1454" spans="1:8" s="124" customFormat="1" x14ac:dyDescent="0.25">
      <c r="A1454" s="9"/>
      <c r="B1454" s="29" t="s">
        <v>514</v>
      </c>
      <c r="C1454" s="20"/>
      <c r="D1454" s="32"/>
      <c r="E1454" s="27"/>
      <c r="F1454" s="191"/>
      <c r="G1454" s="36"/>
      <c r="H1454" s="33"/>
    </row>
    <row r="1455" spans="1:8" s="124" customFormat="1" x14ac:dyDescent="0.25">
      <c r="A1455" s="208">
        <f>A1452+1</f>
        <v>1392</v>
      </c>
      <c r="B1455" s="25" t="s">
        <v>515</v>
      </c>
      <c r="C1455" s="20"/>
      <c r="D1455" s="32"/>
      <c r="E1455" s="27"/>
      <c r="F1455" s="191"/>
      <c r="G1455" s="36"/>
      <c r="H1455" s="33"/>
    </row>
    <row r="1456" spans="1:8" s="124" customFormat="1" x14ac:dyDescent="0.25">
      <c r="A1456" s="208"/>
      <c r="B1456" s="10" t="s">
        <v>431</v>
      </c>
      <c r="C1456" s="20" t="s">
        <v>18</v>
      </c>
      <c r="D1456" s="32">
        <v>22</v>
      </c>
      <c r="E1456" s="27"/>
      <c r="F1456" s="191"/>
      <c r="G1456" s="36"/>
      <c r="H1456" s="33"/>
    </row>
    <row r="1457" spans="1:8" s="124" customFormat="1" x14ac:dyDescent="0.25">
      <c r="A1457" s="208">
        <f>A1455+1</f>
        <v>1393</v>
      </c>
      <c r="B1457" s="25" t="s">
        <v>516</v>
      </c>
      <c r="C1457" s="20"/>
      <c r="D1457" s="32"/>
      <c r="E1457" s="27"/>
      <c r="F1457" s="191"/>
      <c r="G1457" s="36"/>
      <c r="H1457" s="33"/>
    </row>
    <row r="1458" spans="1:8" s="124" customFormat="1" x14ac:dyDescent="0.25">
      <c r="A1458" s="208"/>
      <c r="B1458" s="10" t="s">
        <v>431</v>
      </c>
      <c r="C1458" s="20" t="s">
        <v>18</v>
      </c>
      <c r="D1458" s="32">
        <v>17</v>
      </c>
      <c r="E1458" s="27"/>
      <c r="F1458" s="191"/>
      <c r="G1458" s="36"/>
      <c r="H1458" s="33"/>
    </row>
    <row r="1459" spans="1:8" s="124" customFormat="1" x14ac:dyDescent="0.25">
      <c r="A1459" s="208">
        <f t="shared" ref="A1459:A1463" si="106">A1457+1</f>
        <v>1394</v>
      </c>
      <c r="B1459" s="25" t="s">
        <v>517</v>
      </c>
      <c r="C1459" s="20"/>
      <c r="D1459" s="32"/>
      <c r="E1459" s="27"/>
      <c r="F1459" s="191"/>
      <c r="G1459" s="36"/>
      <c r="H1459" s="33"/>
    </row>
    <row r="1460" spans="1:8" s="124" customFormat="1" x14ac:dyDescent="0.25">
      <c r="A1460" s="208"/>
      <c r="B1460" s="10" t="s">
        <v>431</v>
      </c>
      <c r="C1460" s="20" t="s">
        <v>18</v>
      </c>
      <c r="D1460" s="32">
        <v>12</v>
      </c>
      <c r="E1460" s="27"/>
      <c r="F1460" s="191"/>
      <c r="G1460" s="36"/>
      <c r="H1460" s="33"/>
    </row>
    <row r="1461" spans="1:8" s="124" customFormat="1" x14ac:dyDescent="0.25">
      <c r="A1461" s="208">
        <f t="shared" si="106"/>
        <v>1395</v>
      </c>
      <c r="B1461" s="25" t="s">
        <v>518</v>
      </c>
      <c r="C1461" s="20"/>
      <c r="D1461" s="32"/>
      <c r="E1461" s="27"/>
      <c r="F1461" s="191"/>
      <c r="G1461" s="36"/>
      <c r="H1461" s="33"/>
    </row>
    <row r="1462" spans="1:8" s="124" customFormat="1" x14ac:dyDescent="0.25">
      <c r="A1462" s="208"/>
      <c r="B1462" s="10" t="s">
        <v>431</v>
      </c>
      <c r="C1462" s="20" t="s">
        <v>18</v>
      </c>
      <c r="D1462" s="32">
        <v>10</v>
      </c>
      <c r="E1462" s="27"/>
      <c r="F1462" s="191"/>
      <c r="G1462" s="36"/>
      <c r="H1462" s="33"/>
    </row>
    <row r="1463" spans="1:8" s="124" customFormat="1" x14ac:dyDescent="0.25">
      <c r="A1463" s="208">
        <f t="shared" si="106"/>
        <v>1396</v>
      </c>
      <c r="B1463" s="25" t="s">
        <v>519</v>
      </c>
      <c r="C1463" s="20"/>
      <c r="D1463" s="32"/>
      <c r="E1463" s="27"/>
      <c r="F1463" s="191"/>
      <c r="G1463" s="36"/>
      <c r="H1463" s="33"/>
    </row>
    <row r="1464" spans="1:8" s="124" customFormat="1" x14ac:dyDescent="0.25">
      <c r="A1464" s="208"/>
      <c r="B1464" s="10" t="s">
        <v>431</v>
      </c>
      <c r="C1464" s="20" t="s">
        <v>18</v>
      </c>
      <c r="D1464" s="32">
        <v>15</v>
      </c>
      <c r="E1464" s="27"/>
      <c r="F1464" s="191"/>
      <c r="G1464" s="36"/>
      <c r="H1464" s="33"/>
    </row>
    <row r="1465" spans="1:8" s="34" customFormat="1" x14ac:dyDescent="0.25">
      <c r="A1465" s="208">
        <f>+A1463+1</f>
        <v>1397</v>
      </c>
      <c r="B1465" s="25" t="s">
        <v>520</v>
      </c>
      <c r="C1465" s="20"/>
      <c r="D1465" s="32"/>
      <c r="E1465" s="27"/>
      <c r="F1465" s="191"/>
      <c r="G1465" s="36"/>
      <c r="H1465" s="33"/>
    </row>
    <row r="1466" spans="1:8" s="34" customFormat="1" x14ac:dyDescent="0.25">
      <c r="A1466" s="208"/>
      <c r="B1466" s="10" t="s">
        <v>322</v>
      </c>
      <c r="C1466" s="20" t="s">
        <v>140</v>
      </c>
      <c r="D1466" s="32">
        <v>1</v>
      </c>
      <c r="E1466" s="27"/>
      <c r="F1466" s="191"/>
      <c r="G1466" s="36"/>
      <c r="H1466" s="33"/>
    </row>
    <row r="1467" spans="1:8" s="124" customFormat="1" x14ac:dyDescent="0.25">
      <c r="A1467" s="9"/>
      <c r="B1467" s="29" t="s">
        <v>521</v>
      </c>
      <c r="C1467" s="20"/>
      <c r="D1467" s="32"/>
      <c r="E1467" s="27"/>
      <c r="F1467" s="191"/>
      <c r="G1467" s="36"/>
      <c r="H1467" s="33"/>
    </row>
    <row r="1468" spans="1:8" s="124" customFormat="1" x14ac:dyDescent="0.25">
      <c r="A1468" s="208">
        <f>A1465+1</f>
        <v>1398</v>
      </c>
      <c r="B1468" s="25" t="s">
        <v>522</v>
      </c>
      <c r="C1468" s="20"/>
      <c r="D1468" s="32"/>
      <c r="E1468" s="27"/>
      <c r="F1468" s="191"/>
      <c r="G1468" s="36"/>
      <c r="H1468" s="33"/>
    </row>
    <row r="1469" spans="1:8" s="124" customFormat="1" x14ac:dyDescent="0.25">
      <c r="A1469" s="208"/>
      <c r="B1469" s="10" t="s">
        <v>431</v>
      </c>
      <c r="C1469" s="20" t="s">
        <v>18</v>
      </c>
      <c r="D1469" s="32">
        <v>62</v>
      </c>
      <c r="E1469" s="27"/>
      <c r="F1469" s="191"/>
      <c r="G1469" s="36"/>
      <c r="H1469" s="33"/>
    </row>
    <row r="1470" spans="1:8" s="124" customFormat="1" x14ac:dyDescent="0.25">
      <c r="A1470" s="208">
        <f>A1468+1</f>
        <v>1399</v>
      </c>
      <c r="B1470" s="25" t="s">
        <v>523</v>
      </c>
      <c r="C1470" s="20"/>
      <c r="D1470" s="32"/>
      <c r="E1470" s="27"/>
      <c r="F1470" s="191"/>
      <c r="G1470" s="36"/>
      <c r="H1470" s="33"/>
    </row>
    <row r="1471" spans="1:8" s="124" customFormat="1" x14ac:dyDescent="0.25">
      <c r="A1471" s="208"/>
      <c r="B1471" s="10" t="s">
        <v>431</v>
      </c>
      <c r="C1471" s="20" t="s">
        <v>18</v>
      </c>
      <c r="D1471" s="32">
        <v>2</v>
      </c>
      <c r="E1471" s="27"/>
      <c r="F1471" s="191"/>
      <c r="G1471" s="36"/>
      <c r="H1471" s="33"/>
    </row>
    <row r="1472" spans="1:8" s="124" customFormat="1" x14ac:dyDescent="0.25">
      <c r="A1472" s="208">
        <f>A1470+1</f>
        <v>1400</v>
      </c>
      <c r="B1472" s="25" t="s">
        <v>524</v>
      </c>
      <c r="C1472" s="20"/>
      <c r="D1472" s="32"/>
      <c r="E1472" s="27"/>
      <c r="F1472" s="191"/>
      <c r="G1472" s="36"/>
      <c r="H1472" s="33"/>
    </row>
    <row r="1473" spans="1:8" s="124" customFormat="1" x14ac:dyDescent="0.25">
      <c r="A1473" s="208"/>
      <c r="B1473" s="10" t="s">
        <v>431</v>
      </c>
      <c r="C1473" s="20" t="s">
        <v>18</v>
      </c>
      <c r="D1473" s="32">
        <v>1</v>
      </c>
      <c r="E1473" s="27"/>
      <c r="F1473" s="191"/>
      <c r="G1473" s="36"/>
      <c r="H1473" s="33"/>
    </row>
    <row r="1474" spans="1:8" s="124" customFormat="1" x14ac:dyDescent="0.25">
      <c r="A1474" s="208">
        <f t="shared" ref="A1474:A1476" si="107">+A1472+1</f>
        <v>1401</v>
      </c>
      <c r="B1474" s="25" t="s">
        <v>525</v>
      </c>
      <c r="C1474" s="20"/>
      <c r="D1474" s="32"/>
      <c r="E1474" s="27"/>
      <c r="F1474" s="191"/>
      <c r="G1474" s="36"/>
      <c r="H1474" s="33"/>
    </row>
    <row r="1475" spans="1:8" s="124" customFormat="1" x14ac:dyDescent="0.25">
      <c r="A1475" s="208"/>
      <c r="B1475" s="10" t="s">
        <v>322</v>
      </c>
      <c r="C1475" s="20" t="s">
        <v>140</v>
      </c>
      <c r="D1475" s="32">
        <v>1</v>
      </c>
      <c r="E1475" s="27"/>
      <c r="F1475" s="191"/>
      <c r="G1475" s="36"/>
      <c r="H1475" s="33"/>
    </row>
    <row r="1476" spans="1:8" s="34" customFormat="1" x14ac:dyDescent="0.25">
      <c r="A1476" s="208">
        <f t="shared" si="107"/>
        <v>1402</v>
      </c>
      <c r="B1476" s="25" t="s">
        <v>526</v>
      </c>
      <c r="C1476" s="20"/>
      <c r="D1476" s="32"/>
      <c r="E1476" s="27"/>
      <c r="F1476" s="191"/>
      <c r="G1476" s="36"/>
      <c r="H1476" s="33"/>
    </row>
    <row r="1477" spans="1:8" s="34" customFormat="1" x14ac:dyDescent="0.25">
      <c r="A1477" s="208"/>
      <c r="B1477" s="10" t="s">
        <v>431</v>
      </c>
      <c r="C1477" s="20" t="s">
        <v>18</v>
      </c>
      <c r="D1477" s="32">
        <v>5</v>
      </c>
      <c r="E1477" s="27"/>
      <c r="F1477" s="191"/>
      <c r="G1477" s="36"/>
      <c r="H1477" s="33"/>
    </row>
    <row r="1478" spans="1:8" s="34" customFormat="1" x14ac:dyDescent="0.25">
      <c r="A1478" s="208">
        <f>+A1476+1</f>
        <v>1403</v>
      </c>
      <c r="B1478" s="25" t="s">
        <v>527</v>
      </c>
      <c r="C1478" s="20"/>
      <c r="D1478" s="32"/>
      <c r="E1478" s="27"/>
      <c r="F1478" s="191"/>
      <c r="G1478" s="36"/>
      <c r="H1478" s="33"/>
    </row>
    <row r="1479" spans="1:8" s="34" customFormat="1" x14ac:dyDescent="0.25">
      <c r="A1479" s="208"/>
      <c r="B1479" s="10" t="s">
        <v>322</v>
      </c>
      <c r="C1479" s="20" t="s">
        <v>140</v>
      </c>
      <c r="D1479" s="32">
        <v>1</v>
      </c>
      <c r="E1479" s="27"/>
      <c r="F1479" s="191"/>
      <c r="G1479" s="36"/>
      <c r="H1479" s="33"/>
    </row>
    <row r="1480" spans="1:8" s="124" customFormat="1" x14ac:dyDescent="0.25">
      <c r="A1480" s="9"/>
      <c r="B1480" s="29" t="s">
        <v>528</v>
      </c>
      <c r="C1480" s="20"/>
      <c r="D1480" s="32"/>
      <c r="E1480" s="27"/>
      <c r="F1480" s="191"/>
      <c r="G1480" s="36"/>
      <c r="H1480" s="33"/>
    </row>
    <row r="1481" spans="1:8" s="34" customFormat="1" x14ac:dyDescent="0.25">
      <c r="A1481" s="208">
        <f>+A1478+1</f>
        <v>1404</v>
      </c>
      <c r="B1481" s="25" t="s">
        <v>529</v>
      </c>
      <c r="C1481" s="20"/>
      <c r="D1481" s="32"/>
      <c r="E1481" s="27"/>
      <c r="F1481" s="191"/>
      <c r="G1481" s="36"/>
      <c r="H1481" s="33"/>
    </row>
    <row r="1482" spans="1:8" s="34" customFormat="1" x14ac:dyDescent="0.25">
      <c r="A1482" s="208"/>
      <c r="B1482" s="10" t="s">
        <v>431</v>
      </c>
      <c r="C1482" s="20" t="s">
        <v>18</v>
      </c>
      <c r="D1482" s="32">
        <v>8</v>
      </c>
      <c r="E1482" s="27"/>
      <c r="F1482" s="191"/>
      <c r="G1482" s="36"/>
      <c r="H1482" s="33"/>
    </row>
    <row r="1483" spans="1:8" s="34" customFormat="1" x14ac:dyDescent="0.25">
      <c r="A1483" s="208">
        <f>A1481+1</f>
        <v>1405</v>
      </c>
      <c r="B1483" s="25" t="s">
        <v>530</v>
      </c>
      <c r="C1483" s="20"/>
      <c r="D1483" s="32"/>
      <c r="E1483" s="27"/>
      <c r="F1483" s="191"/>
      <c r="G1483" s="36"/>
      <c r="H1483" s="33"/>
    </row>
    <row r="1484" spans="1:8" s="34" customFormat="1" x14ac:dyDescent="0.25">
      <c r="A1484" s="208"/>
      <c r="B1484" s="10" t="s">
        <v>431</v>
      </c>
      <c r="C1484" s="20" t="s">
        <v>18</v>
      </c>
      <c r="D1484" s="32">
        <v>8</v>
      </c>
      <c r="E1484" s="27"/>
      <c r="F1484" s="191"/>
      <c r="G1484" s="36"/>
      <c r="H1484" s="33"/>
    </row>
    <row r="1485" spans="1:8" s="34" customFormat="1" ht="31.5" x14ac:dyDescent="0.25">
      <c r="A1485" s="208">
        <f>A1483+1</f>
        <v>1406</v>
      </c>
      <c r="B1485" s="25" t="s">
        <v>531</v>
      </c>
      <c r="C1485" s="20"/>
      <c r="D1485" s="32"/>
      <c r="E1485" s="27"/>
      <c r="F1485" s="191"/>
      <c r="G1485" s="36"/>
      <c r="H1485" s="33"/>
    </row>
    <row r="1486" spans="1:8" s="34" customFormat="1" x14ac:dyDescent="0.25">
      <c r="A1486" s="208"/>
      <c r="B1486" s="10" t="s">
        <v>431</v>
      </c>
      <c r="C1486" s="20" t="s">
        <v>18</v>
      </c>
      <c r="D1486" s="32">
        <v>1</v>
      </c>
      <c r="E1486" s="27"/>
      <c r="F1486" s="191"/>
      <c r="G1486" s="36"/>
      <c r="H1486" s="33"/>
    </row>
    <row r="1487" spans="1:8" s="34" customFormat="1" x14ac:dyDescent="0.25">
      <c r="A1487" s="208">
        <f>A1485+1</f>
        <v>1407</v>
      </c>
      <c r="B1487" s="25" t="s">
        <v>532</v>
      </c>
      <c r="C1487" s="20"/>
      <c r="D1487" s="32"/>
      <c r="E1487" s="27"/>
      <c r="F1487" s="191"/>
      <c r="G1487" s="36"/>
      <c r="H1487" s="33"/>
    </row>
    <row r="1488" spans="1:8" s="34" customFormat="1" x14ac:dyDescent="0.25">
      <c r="A1488" s="208"/>
      <c r="B1488" s="10" t="s">
        <v>431</v>
      </c>
      <c r="C1488" s="20" t="s">
        <v>18</v>
      </c>
      <c r="D1488" s="32">
        <v>8</v>
      </c>
      <c r="E1488" s="27"/>
      <c r="F1488" s="191"/>
      <c r="G1488" s="36"/>
      <c r="H1488" s="33"/>
    </row>
    <row r="1489" spans="1:8" s="34" customFormat="1" x14ac:dyDescent="0.25">
      <c r="A1489" s="208">
        <f>+A1487+1</f>
        <v>1408</v>
      </c>
      <c r="B1489" s="25" t="s">
        <v>533</v>
      </c>
      <c r="C1489" s="20"/>
      <c r="D1489" s="32"/>
      <c r="E1489" s="27"/>
      <c r="F1489" s="191"/>
      <c r="G1489" s="36"/>
      <c r="H1489" s="33"/>
    </row>
    <row r="1490" spans="1:8" s="34" customFormat="1" x14ac:dyDescent="0.25">
      <c r="A1490" s="208"/>
      <c r="B1490" s="10" t="s">
        <v>322</v>
      </c>
      <c r="C1490" s="20" t="s">
        <v>140</v>
      </c>
      <c r="D1490" s="32">
        <v>8</v>
      </c>
      <c r="E1490" s="27"/>
      <c r="F1490" s="191"/>
      <c r="G1490" s="36"/>
      <c r="H1490" s="33"/>
    </row>
    <row r="1491" spans="1:8" s="34" customFormat="1" x14ac:dyDescent="0.25">
      <c r="A1491" s="208">
        <f>A1489+1</f>
        <v>1409</v>
      </c>
      <c r="B1491" s="25" t="s">
        <v>534</v>
      </c>
      <c r="C1491" s="20"/>
      <c r="D1491" s="32"/>
      <c r="E1491" s="27"/>
      <c r="F1491" s="191"/>
      <c r="G1491" s="36"/>
      <c r="H1491" s="33"/>
    </row>
    <row r="1492" spans="1:8" s="34" customFormat="1" x14ac:dyDescent="0.25">
      <c r="A1492" s="208"/>
      <c r="B1492" s="10" t="s">
        <v>322</v>
      </c>
      <c r="C1492" s="20" t="s">
        <v>140</v>
      </c>
      <c r="D1492" s="32">
        <v>1</v>
      </c>
      <c r="E1492" s="27"/>
      <c r="F1492" s="191"/>
      <c r="G1492" s="36"/>
      <c r="H1492" s="33"/>
    </row>
    <row r="1493" spans="1:8" s="34" customFormat="1" x14ac:dyDescent="0.25">
      <c r="A1493" s="208">
        <f>A1491+1</f>
        <v>1410</v>
      </c>
      <c r="B1493" s="25" t="s">
        <v>535</v>
      </c>
      <c r="C1493" s="20"/>
      <c r="D1493" s="32"/>
      <c r="E1493" s="27"/>
      <c r="F1493" s="191"/>
      <c r="G1493" s="36"/>
      <c r="H1493" s="33"/>
    </row>
    <row r="1494" spans="1:8" s="34" customFormat="1" x14ac:dyDescent="0.25">
      <c r="A1494" s="208"/>
      <c r="B1494" s="10" t="s">
        <v>431</v>
      </c>
      <c r="C1494" s="20" t="s">
        <v>18</v>
      </c>
      <c r="D1494" s="32">
        <v>74</v>
      </c>
      <c r="E1494" s="27"/>
      <c r="F1494" s="191"/>
      <c r="G1494" s="36"/>
      <c r="H1494" s="33"/>
    </row>
    <row r="1495" spans="1:8" s="124" customFormat="1" x14ac:dyDescent="0.25">
      <c r="A1495" s="9"/>
      <c r="B1495" s="29" t="s">
        <v>536</v>
      </c>
      <c r="C1495" s="20"/>
      <c r="D1495" s="32"/>
      <c r="E1495" s="27"/>
      <c r="F1495" s="191"/>
      <c r="G1495" s="36"/>
      <c r="H1495" s="33"/>
    </row>
    <row r="1496" spans="1:8" s="124" customFormat="1" x14ac:dyDescent="0.25">
      <c r="A1496" s="208">
        <f>+A1493+1</f>
        <v>1411</v>
      </c>
      <c r="B1496" s="125" t="s">
        <v>537</v>
      </c>
      <c r="C1496" s="26"/>
      <c r="D1496" s="32"/>
      <c r="E1496" s="27"/>
      <c r="F1496" s="191"/>
      <c r="G1496" s="36"/>
      <c r="H1496" s="33"/>
    </row>
    <row r="1497" spans="1:8" s="124" customFormat="1" x14ac:dyDescent="0.25">
      <c r="A1497" s="208"/>
      <c r="B1497" s="10" t="s">
        <v>431</v>
      </c>
      <c r="C1497" s="20" t="s">
        <v>18</v>
      </c>
      <c r="D1497" s="32">
        <v>4</v>
      </c>
      <c r="E1497" s="27"/>
      <c r="F1497" s="191"/>
      <c r="G1497" s="36"/>
      <c r="H1497" s="33"/>
    </row>
    <row r="1498" spans="1:8" s="124" customFormat="1" x14ac:dyDescent="0.25">
      <c r="A1498" s="208">
        <f>A1496+1</f>
        <v>1412</v>
      </c>
      <c r="B1498" s="125" t="s">
        <v>538</v>
      </c>
      <c r="C1498" s="26"/>
      <c r="D1498" s="32"/>
      <c r="E1498" s="27"/>
      <c r="F1498" s="191"/>
      <c r="G1498" s="36"/>
      <c r="H1498" s="33"/>
    </row>
    <row r="1499" spans="1:8" s="124" customFormat="1" x14ac:dyDescent="0.25">
      <c r="A1499" s="208"/>
      <c r="B1499" s="10" t="s">
        <v>431</v>
      </c>
      <c r="C1499" s="20" t="s">
        <v>18</v>
      </c>
      <c r="D1499" s="32">
        <v>1</v>
      </c>
      <c r="E1499" s="27"/>
      <c r="F1499" s="191"/>
      <c r="G1499" s="36"/>
      <c r="H1499" s="33"/>
    </row>
    <row r="1500" spans="1:8" s="124" customFormat="1" x14ac:dyDescent="0.25">
      <c r="A1500" s="208">
        <f>A1498+1</f>
        <v>1413</v>
      </c>
      <c r="B1500" s="125" t="s">
        <v>539</v>
      </c>
      <c r="C1500" s="26"/>
      <c r="D1500" s="32"/>
      <c r="E1500" s="27"/>
      <c r="F1500" s="191"/>
      <c r="G1500" s="36"/>
      <c r="H1500" s="33"/>
    </row>
    <row r="1501" spans="1:8" s="124" customFormat="1" x14ac:dyDescent="0.25">
      <c r="A1501" s="208"/>
      <c r="B1501" s="10" t="s">
        <v>431</v>
      </c>
      <c r="C1501" s="20" t="s">
        <v>18</v>
      </c>
      <c r="D1501" s="32">
        <v>2</v>
      </c>
      <c r="E1501" s="27"/>
      <c r="F1501" s="191"/>
      <c r="G1501" s="36"/>
      <c r="H1501" s="33"/>
    </row>
    <row r="1502" spans="1:8" s="124" customFormat="1" x14ac:dyDescent="0.25">
      <c r="A1502" s="9"/>
      <c r="B1502" s="29" t="s">
        <v>540</v>
      </c>
      <c r="C1502" s="20"/>
      <c r="D1502" s="32"/>
      <c r="E1502" s="27"/>
      <c r="F1502" s="191"/>
      <c r="G1502" s="36"/>
      <c r="H1502" s="33"/>
    </row>
    <row r="1503" spans="1:8" s="124" customFormat="1" x14ac:dyDescent="0.25">
      <c r="A1503" s="208">
        <f>A1500+1</f>
        <v>1414</v>
      </c>
      <c r="B1503" s="125" t="s">
        <v>541</v>
      </c>
      <c r="C1503" s="26"/>
      <c r="D1503" s="32"/>
      <c r="E1503" s="27"/>
      <c r="F1503" s="191"/>
      <c r="G1503" s="36"/>
      <c r="H1503" s="33"/>
    </row>
    <row r="1504" spans="1:8" s="124" customFormat="1" x14ac:dyDescent="0.25">
      <c r="A1504" s="208"/>
      <c r="B1504" s="10" t="s">
        <v>431</v>
      </c>
      <c r="C1504" s="20" t="s">
        <v>18</v>
      </c>
      <c r="D1504" s="32">
        <v>1</v>
      </c>
      <c r="E1504" s="27"/>
      <c r="F1504" s="191"/>
      <c r="G1504" s="36"/>
      <c r="H1504" s="33"/>
    </row>
    <row r="1505" spans="1:8" s="124" customFormat="1" x14ac:dyDescent="0.25">
      <c r="A1505" s="208">
        <f>A1503+1</f>
        <v>1415</v>
      </c>
      <c r="B1505" s="125" t="s">
        <v>542</v>
      </c>
      <c r="C1505" s="26"/>
      <c r="D1505" s="32"/>
      <c r="E1505" s="27"/>
      <c r="F1505" s="191"/>
      <c r="G1505" s="36"/>
      <c r="H1505" s="33"/>
    </row>
    <row r="1506" spans="1:8" s="124" customFormat="1" x14ac:dyDescent="0.25">
      <c r="A1506" s="208"/>
      <c r="B1506" s="10" t="s">
        <v>322</v>
      </c>
      <c r="C1506" s="20" t="s">
        <v>140</v>
      </c>
      <c r="D1506" s="32">
        <v>17</v>
      </c>
      <c r="E1506" s="27"/>
      <c r="F1506" s="191"/>
      <c r="G1506" s="36"/>
      <c r="H1506" s="33"/>
    </row>
    <row r="1507" spans="1:8" s="124" customFormat="1" x14ac:dyDescent="0.25">
      <c r="A1507" s="208">
        <f t="shared" ref="A1507" si="108">A1505+1</f>
        <v>1416</v>
      </c>
      <c r="B1507" s="125" t="s">
        <v>543</v>
      </c>
      <c r="C1507" s="26"/>
      <c r="D1507" s="32"/>
      <c r="E1507" s="27"/>
      <c r="F1507" s="191"/>
      <c r="G1507" s="36"/>
      <c r="H1507" s="33"/>
    </row>
    <row r="1508" spans="1:8" s="124" customFormat="1" x14ac:dyDescent="0.25">
      <c r="A1508" s="208"/>
      <c r="B1508" s="10" t="s">
        <v>431</v>
      </c>
      <c r="C1508" s="20" t="s">
        <v>18</v>
      </c>
      <c r="D1508" s="32">
        <v>1</v>
      </c>
      <c r="E1508" s="27"/>
      <c r="F1508" s="191"/>
      <c r="G1508" s="36"/>
      <c r="H1508" s="33"/>
    </row>
    <row r="1509" spans="1:8" s="124" customFormat="1" x14ac:dyDescent="0.25">
      <c r="A1509" s="208">
        <f t="shared" ref="A1509:A1511" si="109">A1507+1</f>
        <v>1417</v>
      </c>
      <c r="B1509" s="125" t="s">
        <v>544</v>
      </c>
      <c r="C1509" s="26"/>
      <c r="D1509" s="32"/>
      <c r="E1509" s="27"/>
      <c r="F1509" s="191"/>
      <c r="G1509" s="36"/>
      <c r="H1509" s="33"/>
    </row>
    <row r="1510" spans="1:8" s="124" customFormat="1" x14ac:dyDescent="0.25">
      <c r="A1510" s="208"/>
      <c r="B1510" s="10" t="s">
        <v>431</v>
      </c>
      <c r="C1510" s="20" t="s">
        <v>18</v>
      </c>
      <c r="D1510" s="32">
        <v>1</v>
      </c>
      <c r="E1510" s="27"/>
      <c r="F1510" s="191"/>
      <c r="G1510" s="36"/>
      <c r="H1510" s="33"/>
    </row>
    <row r="1511" spans="1:8" s="124" customFormat="1" x14ac:dyDescent="0.25">
      <c r="A1511" s="208">
        <f t="shared" si="109"/>
        <v>1418</v>
      </c>
      <c r="B1511" s="125" t="s">
        <v>545</v>
      </c>
      <c r="C1511" s="26"/>
      <c r="D1511" s="32"/>
      <c r="E1511" s="27"/>
      <c r="F1511" s="191"/>
      <c r="G1511" s="36"/>
      <c r="H1511" s="33"/>
    </row>
    <row r="1512" spans="1:8" s="124" customFormat="1" x14ac:dyDescent="0.25">
      <c r="A1512" s="208"/>
      <c r="B1512" s="10" t="s">
        <v>431</v>
      </c>
      <c r="C1512" s="20" t="s">
        <v>18</v>
      </c>
      <c r="D1512" s="32">
        <v>1</v>
      </c>
      <c r="E1512" s="27"/>
      <c r="F1512" s="191"/>
      <c r="G1512" s="36"/>
      <c r="H1512" s="33"/>
    </row>
    <row r="1513" spans="1:8" s="124" customFormat="1" x14ac:dyDescent="0.25">
      <c r="A1513" s="208">
        <f t="shared" ref="A1513" si="110">A1511+1</f>
        <v>1419</v>
      </c>
      <c r="B1513" s="125" t="s">
        <v>546</v>
      </c>
      <c r="C1513" s="26"/>
      <c r="D1513" s="32"/>
      <c r="E1513" s="27"/>
      <c r="F1513" s="191"/>
      <c r="G1513" s="36"/>
      <c r="H1513" s="33"/>
    </row>
    <row r="1514" spans="1:8" s="124" customFormat="1" x14ac:dyDescent="0.25">
      <c r="A1514" s="208"/>
      <c r="B1514" s="10" t="s">
        <v>431</v>
      </c>
      <c r="C1514" s="20" t="s">
        <v>18</v>
      </c>
      <c r="D1514" s="32">
        <v>2</v>
      </c>
      <c r="E1514" s="27"/>
      <c r="F1514" s="191"/>
      <c r="G1514" s="36"/>
      <c r="H1514" s="33"/>
    </row>
    <row r="1515" spans="1:8" s="124" customFormat="1" x14ac:dyDescent="0.25">
      <c r="A1515" s="208">
        <f t="shared" ref="A1515:A1519" si="111">A1513+1</f>
        <v>1420</v>
      </c>
      <c r="B1515" s="125" t="s">
        <v>547</v>
      </c>
      <c r="C1515" s="26"/>
      <c r="D1515" s="32"/>
      <c r="E1515" s="27"/>
      <c r="F1515" s="191"/>
      <c r="G1515" s="36"/>
      <c r="H1515" s="33"/>
    </row>
    <row r="1516" spans="1:8" s="124" customFormat="1" x14ac:dyDescent="0.25">
      <c r="A1516" s="208"/>
      <c r="B1516" s="10" t="s">
        <v>431</v>
      </c>
      <c r="C1516" s="20" t="s">
        <v>18</v>
      </c>
      <c r="D1516" s="32">
        <v>29</v>
      </c>
      <c r="E1516" s="27"/>
      <c r="F1516" s="191"/>
      <c r="G1516" s="36"/>
      <c r="H1516" s="33"/>
    </row>
    <row r="1517" spans="1:8" s="124" customFormat="1" x14ac:dyDescent="0.25">
      <c r="A1517" s="208">
        <f t="shared" si="111"/>
        <v>1421</v>
      </c>
      <c r="B1517" s="125" t="s">
        <v>548</v>
      </c>
      <c r="C1517" s="26"/>
      <c r="D1517" s="32"/>
      <c r="E1517" s="27"/>
      <c r="F1517" s="191"/>
      <c r="G1517" s="36"/>
      <c r="H1517" s="33"/>
    </row>
    <row r="1518" spans="1:8" s="124" customFormat="1" x14ac:dyDescent="0.25">
      <c r="A1518" s="208"/>
      <c r="B1518" s="10" t="s">
        <v>431</v>
      </c>
      <c r="C1518" s="20" t="s">
        <v>18</v>
      </c>
      <c r="D1518" s="32">
        <v>3</v>
      </c>
      <c r="E1518" s="27"/>
      <c r="F1518" s="191"/>
      <c r="G1518" s="36"/>
      <c r="H1518" s="33"/>
    </row>
    <row r="1519" spans="1:8" s="124" customFormat="1" x14ac:dyDescent="0.25">
      <c r="A1519" s="208">
        <f t="shared" si="111"/>
        <v>1422</v>
      </c>
      <c r="B1519" s="125" t="s">
        <v>549</v>
      </c>
      <c r="C1519" s="26"/>
      <c r="D1519" s="32"/>
      <c r="E1519" s="27"/>
      <c r="F1519" s="191"/>
      <c r="G1519" s="36"/>
      <c r="H1519" s="33"/>
    </row>
    <row r="1520" spans="1:8" s="124" customFormat="1" x14ac:dyDescent="0.25">
      <c r="A1520" s="208"/>
      <c r="B1520" s="10" t="s">
        <v>431</v>
      </c>
      <c r="C1520" s="20" t="s">
        <v>18</v>
      </c>
      <c r="D1520" s="32">
        <v>3</v>
      </c>
      <c r="E1520" s="27"/>
      <c r="F1520" s="191"/>
      <c r="G1520" s="36"/>
      <c r="H1520" s="33"/>
    </row>
    <row r="1521" spans="1:8" s="124" customFormat="1" x14ac:dyDescent="0.25">
      <c r="A1521" s="208">
        <f t="shared" ref="A1521" si="112">A1519+1</f>
        <v>1423</v>
      </c>
      <c r="B1521" s="125" t="s">
        <v>550</v>
      </c>
      <c r="C1521" s="26"/>
      <c r="D1521" s="32"/>
      <c r="E1521" s="27"/>
      <c r="F1521" s="191"/>
      <c r="G1521" s="36"/>
      <c r="H1521" s="33"/>
    </row>
    <row r="1522" spans="1:8" s="124" customFormat="1" x14ac:dyDescent="0.25">
      <c r="A1522" s="208"/>
      <c r="B1522" s="10" t="s">
        <v>431</v>
      </c>
      <c r="C1522" s="20" t="s">
        <v>18</v>
      </c>
      <c r="D1522" s="32">
        <v>4</v>
      </c>
      <c r="E1522" s="27"/>
      <c r="F1522" s="191"/>
      <c r="G1522" s="36"/>
      <c r="H1522" s="33"/>
    </row>
    <row r="1523" spans="1:8" s="124" customFormat="1" x14ac:dyDescent="0.25">
      <c r="A1523" s="208">
        <f t="shared" ref="A1523" si="113">A1521+1</f>
        <v>1424</v>
      </c>
      <c r="B1523" s="125" t="s">
        <v>551</v>
      </c>
      <c r="C1523" s="26"/>
      <c r="D1523" s="32"/>
      <c r="E1523" s="27"/>
      <c r="F1523" s="191"/>
      <c r="G1523" s="36"/>
      <c r="H1523" s="33"/>
    </row>
    <row r="1524" spans="1:8" s="124" customFormat="1" ht="17.25" thickBot="1" x14ac:dyDescent="0.3">
      <c r="A1524" s="209"/>
      <c r="B1524" s="173" t="s">
        <v>322</v>
      </c>
      <c r="C1524" s="21" t="s">
        <v>140</v>
      </c>
      <c r="D1524" s="174">
        <v>1</v>
      </c>
      <c r="E1524" s="192"/>
      <c r="F1524" s="193"/>
      <c r="G1524" s="36"/>
      <c r="H1524" s="33"/>
    </row>
    <row r="1525" spans="1:8" s="34" customFormat="1" ht="16.5" customHeight="1" thickBot="1" x14ac:dyDescent="0.3">
      <c r="A1525" s="227" t="s">
        <v>863</v>
      </c>
      <c r="B1525" s="228"/>
      <c r="C1525" s="228"/>
      <c r="D1525" s="228"/>
      <c r="E1525" s="228"/>
      <c r="F1525" s="194"/>
      <c r="G1525" s="36"/>
      <c r="H1525" s="33"/>
    </row>
    <row r="1526" spans="1:8" s="34" customFormat="1" x14ac:dyDescent="0.25">
      <c r="A1526" s="19"/>
      <c r="B1526" s="114" t="s">
        <v>864</v>
      </c>
      <c r="C1526" s="22"/>
      <c r="D1526" s="175"/>
      <c r="E1526" s="195"/>
      <c r="F1526" s="196"/>
      <c r="G1526" s="36"/>
      <c r="H1526" s="33"/>
    </row>
    <row r="1527" spans="1:8" s="34" customFormat="1" x14ac:dyDescent="0.25">
      <c r="A1527" s="169"/>
      <c r="B1527" s="29" t="s">
        <v>832</v>
      </c>
      <c r="C1527" s="26"/>
      <c r="D1527" s="32"/>
      <c r="E1527" s="27"/>
      <c r="F1527" s="191"/>
      <c r="G1527" s="36"/>
      <c r="H1527" s="33"/>
    </row>
    <row r="1528" spans="1:8" s="34" customFormat="1" x14ac:dyDescent="0.25">
      <c r="A1528" s="9"/>
      <c r="B1528" s="29" t="s">
        <v>552</v>
      </c>
      <c r="C1528" s="26"/>
      <c r="D1528" s="32"/>
      <c r="E1528" s="27"/>
      <c r="F1528" s="191"/>
      <c r="G1528" s="36"/>
      <c r="H1528" s="33"/>
    </row>
    <row r="1529" spans="1:8" s="34" customFormat="1" x14ac:dyDescent="0.25">
      <c r="A1529" s="9">
        <v>1501</v>
      </c>
      <c r="B1529" s="25" t="s">
        <v>553</v>
      </c>
      <c r="C1529" s="26"/>
      <c r="D1529" s="32"/>
      <c r="E1529" s="27"/>
      <c r="F1529" s="191"/>
      <c r="G1529" s="36"/>
      <c r="H1529" s="33"/>
    </row>
    <row r="1530" spans="1:8" s="34" customFormat="1" x14ac:dyDescent="0.25">
      <c r="A1530" s="9"/>
      <c r="B1530" s="10" t="s">
        <v>431</v>
      </c>
      <c r="C1530" s="26" t="s">
        <v>18</v>
      </c>
      <c r="D1530" s="32">
        <v>1</v>
      </c>
      <c r="E1530" s="27"/>
      <c r="F1530" s="191"/>
      <c r="G1530" s="36"/>
      <c r="H1530" s="33"/>
    </row>
    <row r="1531" spans="1:8" s="34" customFormat="1" x14ac:dyDescent="0.25">
      <c r="A1531" s="9">
        <f>A1529+1</f>
        <v>1502</v>
      </c>
      <c r="B1531" s="25" t="s">
        <v>554</v>
      </c>
      <c r="C1531" s="26"/>
      <c r="D1531" s="32"/>
      <c r="E1531" s="27"/>
      <c r="F1531" s="191"/>
      <c r="G1531" s="36"/>
      <c r="H1531" s="33"/>
    </row>
    <row r="1532" spans="1:8" s="34" customFormat="1" x14ac:dyDescent="0.25">
      <c r="A1532" s="9"/>
      <c r="B1532" s="10" t="s">
        <v>431</v>
      </c>
      <c r="C1532" s="20" t="s">
        <v>18</v>
      </c>
      <c r="D1532" s="32">
        <v>6</v>
      </c>
      <c r="E1532" s="27"/>
      <c r="F1532" s="191"/>
      <c r="G1532" s="36"/>
      <c r="H1532" s="33"/>
    </row>
    <row r="1533" spans="1:8" s="34" customFormat="1" ht="31.5" x14ac:dyDescent="0.25">
      <c r="A1533" s="9">
        <f>A1531+1</f>
        <v>1503</v>
      </c>
      <c r="B1533" s="25" t="s">
        <v>555</v>
      </c>
      <c r="C1533" s="20"/>
      <c r="D1533" s="32"/>
      <c r="E1533" s="27"/>
      <c r="F1533" s="191"/>
      <c r="G1533" s="36"/>
      <c r="H1533" s="33"/>
    </row>
    <row r="1534" spans="1:8" s="34" customFormat="1" x14ac:dyDescent="0.25">
      <c r="A1534" s="9"/>
      <c r="B1534" s="10" t="s">
        <v>431</v>
      </c>
      <c r="C1534" s="26" t="s">
        <v>18</v>
      </c>
      <c r="D1534" s="32">
        <v>1</v>
      </c>
      <c r="E1534" s="27"/>
      <c r="F1534" s="191"/>
      <c r="G1534" s="36"/>
      <c r="H1534" s="33"/>
    </row>
    <row r="1535" spans="1:8" s="34" customFormat="1" x14ac:dyDescent="0.25">
      <c r="A1535" s="9"/>
      <c r="B1535" s="29" t="s">
        <v>558</v>
      </c>
      <c r="C1535" s="26"/>
      <c r="D1535" s="32"/>
      <c r="E1535" s="27"/>
      <c r="F1535" s="191"/>
      <c r="G1535" s="36"/>
      <c r="H1535" s="33"/>
    </row>
    <row r="1536" spans="1:8" s="34" customFormat="1" x14ac:dyDescent="0.25">
      <c r="A1536" s="9">
        <f>A1533+1</f>
        <v>1504</v>
      </c>
      <c r="B1536" s="25" t="s">
        <v>559</v>
      </c>
      <c r="C1536" s="26"/>
      <c r="D1536" s="32"/>
      <c r="E1536" s="27"/>
      <c r="F1536" s="191"/>
      <c r="G1536" s="36"/>
      <c r="H1536" s="33"/>
    </row>
    <row r="1537" spans="1:8" s="34" customFormat="1" x14ac:dyDescent="0.25">
      <c r="A1537" s="9"/>
      <c r="B1537" s="10" t="s">
        <v>431</v>
      </c>
      <c r="C1537" s="20" t="s">
        <v>18</v>
      </c>
      <c r="D1537" s="32">
        <v>1</v>
      </c>
      <c r="E1537" s="27"/>
      <c r="F1537" s="191"/>
      <c r="G1537" s="36"/>
      <c r="H1537" s="33"/>
    </row>
    <row r="1538" spans="1:8" s="34" customFormat="1" x14ac:dyDescent="0.25">
      <c r="A1538" s="9">
        <f t="shared" ref="A1538" si="114">A1536+1</f>
        <v>1505</v>
      </c>
      <c r="B1538" s="25" t="s">
        <v>560</v>
      </c>
      <c r="C1538" s="20"/>
      <c r="D1538" s="32"/>
      <c r="E1538" s="27"/>
      <c r="F1538" s="191"/>
      <c r="G1538" s="36"/>
      <c r="H1538" s="33"/>
    </row>
    <row r="1539" spans="1:8" s="34" customFormat="1" x14ac:dyDescent="0.25">
      <c r="A1539" s="9"/>
      <c r="B1539" s="10" t="s">
        <v>431</v>
      </c>
      <c r="C1539" s="26" t="s">
        <v>18</v>
      </c>
      <c r="D1539" s="32">
        <v>1</v>
      </c>
      <c r="E1539" s="27"/>
      <c r="F1539" s="191"/>
      <c r="G1539" s="36"/>
      <c r="H1539" s="33"/>
    </row>
    <row r="1540" spans="1:8" s="34" customFormat="1" x14ac:dyDescent="0.25">
      <c r="A1540" s="9">
        <f t="shared" ref="A1540" si="115">A1538+1</f>
        <v>1506</v>
      </c>
      <c r="B1540" s="25" t="s">
        <v>561</v>
      </c>
      <c r="C1540" s="26"/>
      <c r="D1540" s="32"/>
      <c r="E1540" s="27"/>
      <c r="F1540" s="191"/>
      <c r="G1540" s="36"/>
      <c r="H1540" s="33"/>
    </row>
    <row r="1541" spans="1:8" s="34" customFormat="1" x14ac:dyDescent="0.25">
      <c r="A1541" s="9"/>
      <c r="B1541" s="10" t="s">
        <v>431</v>
      </c>
      <c r="C1541" s="20" t="s">
        <v>18</v>
      </c>
      <c r="D1541" s="32">
        <v>1</v>
      </c>
      <c r="E1541" s="27"/>
      <c r="F1541" s="191"/>
      <c r="G1541" s="36"/>
      <c r="H1541" s="33"/>
    </row>
    <row r="1542" spans="1:8" s="34" customFormat="1" x14ac:dyDescent="0.25">
      <c r="A1542" s="9">
        <f t="shared" ref="A1542" si="116">A1540+1</f>
        <v>1507</v>
      </c>
      <c r="B1542" s="28" t="s">
        <v>562</v>
      </c>
      <c r="C1542" s="20"/>
      <c r="D1542" s="32"/>
      <c r="E1542" s="27"/>
      <c r="F1542" s="191"/>
      <c r="G1542" s="36"/>
      <c r="H1542" s="33"/>
    </row>
    <row r="1543" spans="1:8" s="34" customFormat="1" x14ac:dyDescent="0.25">
      <c r="A1543" s="9"/>
      <c r="B1543" s="10" t="s">
        <v>431</v>
      </c>
      <c r="C1543" s="26" t="s">
        <v>18</v>
      </c>
      <c r="D1543" s="32">
        <v>1</v>
      </c>
      <c r="E1543" s="27"/>
      <c r="F1543" s="197"/>
      <c r="G1543" s="36"/>
      <c r="H1543" s="33"/>
    </row>
    <row r="1544" spans="1:8" s="5" customFormat="1" ht="31.5" x14ac:dyDescent="0.3">
      <c r="A1544" s="9">
        <f t="shared" ref="A1544" si="117">A1542+1</f>
        <v>1508</v>
      </c>
      <c r="B1544" s="25" t="s">
        <v>908</v>
      </c>
      <c r="C1544" s="31"/>
      <c r="D1544" s="3"/>
      <c r="E1544" s="4"/>
      <c r="F1544" s="198"/>
      <c r="G1544" s="36"/>
      <c r="H1544" s="33"/>
    </row>
    <row r="1545" spans="1:8" s="5" customFormat="1" ht="18.75" x14ac:dyDescent="0.3">
      <c r="A1545" s="9"/>
      <c r="B1545" s="10" t="s">
        <v>431</v>
      </c>
      <c r="C1545" s="26" t="s">
        <v>18</v>
      </c>
      <c r="D1545" s="32">
        <v>6</v>
      </c>
      <c r="E1545" s="27"/>
      <c r="F1545" s="191"/>
      <c r="G1545" s="36"/>
      <c r="H1545" s="33"/>
    </row>
    <row r="1546" spans="1:8" s="5" customFormat="1" ht="18.75" x14ac:dyDescent="0.3">
      <c r="A1546" s="9">
        <f t="shared" ref="A1546" si="118">A1544+1</f>
        <v>1509</v>
      </c>
      <c r="B1546" s="28" t="s">
        <v>909</v>
      </c>
      <c r="C1546" s="26"/>
      <c r="D1546" s="32"/>
      <c r="E1546" s="27"/>
      <c r="F1546" s="191"/>
      <c r="G1546" s="36"/>
      <c r="H1546" s="33"/>
    </row>
    <row r="1547" spans="1:8" s="5" customFormat="1" ht="18.75" x14ac:dyDescent="0.3">
      <c r="A1547" s="9"/>
      <c r="B1547" s="10" t="s">
        <v>431</v>
      </c>
      <c r="C1547" s="26" t="s">
        <v>18</v>
      </c>
      <c r="D1547" s="32">
        <v>2</v>
      </c>
      <c r="E1547" s="27"/>
      <c r="F1547" s="191"/>
      <c r="G1547" s="36"/>
      <c r="H1547" s="33"/>
    </row>
    <row r="1548" spans="1:8" s="30" customFormat="1" x14ac:dyDescent="0.3">
      <c r="A1548" s="170"/>
      <c r="B1548" s="29" t="s">
        <v>556</v>
      </c>
      <c r="C1548" s="26"/>
      <c r="D1548" s="32"/>
      <c r="E1548" s="27"/>
      <c r="F1548" s="191"/>
      <c r="G1548" s="36"/>
      <c r="H1548" s="33"/>
    </row>
    <row r="1549" spans="1:8" s="30" customFormat="1" x14ac:dyDescent="0.3">
      <c r="A1549" s="9">
        <f>A1546+1</f>
        <v>1510</v>
      </c>
      <c r="B1549" s="28" t="s">
        <v>911</v>
      </c>
      <c r="C1549" s="26" t="s">
        <v>155</v>
      </c>
      <c r="D1549" s="32">
        <v>1</v>
      </c>
      <c r="E1549" s="27"/>
      <c r="F1549" s="191"/>
      <c r="G1549" s="36"/>
      <c r="H1549" s="33"/>
    </row>
    <row r="1550" spans="1:8" s="30" customFormat="1" x14ac:dyDescent="0.3">
      <c r="A1550" s="171"/>
      <c r="B1550" s="10" t="s">
        <v>322</v>
      </c>
      <c r="C1550" s="26"/>
      <c r="D1550" s="32"/>
      <c r="E1550" s="27"/>
      <c r="F1550" s="191"/>
      <c r="G1550" s="36"/>
      <c r="H1550" s="33"/>
    </row>
    <row r="1551" spans="1:8" s="30" customFormat="1" x14ac:dyDescent="0.3">
      <c r="A1551" s="9">
        <f>A1549+1</f>
        <v>1511</v>
      </c>
      <c r="B1551" s="28" t="s">
        <v>557</v>
      </c>
      <c r="C1551" s="26" t="s">
        <v>155</v>
      </c>
      <c r="D1551" s="32">
        <v>2</v>
      </c>
      <c r="E1551" s="27"/>
      <c r="F1551" s="191"/>
      <c r="G1551" s="36"/>
      <c r="H1551" s="33"/>
    </row>
    <row r="1552" spans="1:8" s="30" customFormat="1" x14ac:dyDescent="0.3">
      <c r="A1552" s="9"/>
      <c r="B1552" s="10" t="s">
        <v>322</v>
      </c>
      <c r="C1552" s="26"/>
      <c r="D1552" s="32"/>
      <c r="E1552" s="27"/>
      <c r="F1552" s="191"/>
      <c r="G1552" s="36"/>
      <c r="H1552" s="33"/>
    </row>
    <row r="1553" spans="1:8" s="30" customFormat="1" x14ac:dyDescent="0.3">
      <c r="A1553" s="9">
        <f>A1551+1</f>
        <v>1512</v>
      </c>
      <c r="B1553" s="28" t="s">
        <v>917</v>
      </c>
      <c r="C1553" s="26" t="s">
        <v>18</v>
      </c>
      <c r="D1553" s="32">
        <v>1</v>
      </c>
      <c r="E1553" s="27"/>
      <c r="F1553" s="191"/>
      <c r="G1553" s="36"/>
      <c r="H1553" s="33"/>
    </row>
    <row r="1554" spans="1:8" s="30" customFormat="1" x14ac:dyDescent="0.3">
      <c r="A1554" s="171"/>
      <c r="B1554" s="10" t="s">
        <v>431</v>
      </c>
      <c r="C1554" s="26"/>
      <c r="D1554" s="32"/>
      <c r="E1554" s="27"/>
      <c r="F1554" s="191"/>
      <c r="G1554" s="36"/>
      <c r="H1554" s="33"/>
    </row>
    <row r="1555" spans="1:8" s="30" customFormat="1" x14ac:dyDescent="0.3">
      <c r="A1555" s="9">
        <f>A1553+1</f>
        <v>1513</v>
      </c>
      <c r="B1555" s="28" t="s">
        <v>918</v>
      </c>
      <c r="C1555" s="26" t="s">
        <v>18</v>
      </c>
      <c r="D1555" s="32">
        <v>1</v>
      </c>
      <c r="E1555" s="27"/>
      <c r="F1555" s="191"/>
      <c r="G1555" s="36"/>
      <c r="H1555" s="33"/>
    </row>
    <row r="1556" spans="1:8" s="30" customFormat="1" x14ac:dyDescent="0.3">
      <c r="A1556" s="171"/>
      <c r="B1556" s="10" t="s">
        <v>431</v>
      </c>
      <c r="C1556" s="26"/>
      <c r="D1556" s="32"/>
      <c r="E1556" s="27"/>
      <c r="F1556" s="191"/>
      <c r="G1556" s="36"/>
      <c r="H1556" s="33"/>
    </row>
    <row r="1557" spans="1:8" s="30" customFormat="1" x14ac:dyDescent="0.3">
      <c r="A1557" s="9">
        <f>A1555+1</f>
        <v>1514</v>
      </c>
      <c r="B1557" s="28" t="s">
        <v>919</v>
      </c>
      <c r="C1557" s="26" t="s">
        <v>18</v>
      </c>
      <c r="D1557" s="32">
        <v>1</v>
      </c>
      <c r="E1557" s="27"/>
      <c r="F1557" s="191"/>
      <c r="G1557" s="36"/>
      <c r="H1557" s="33"/>
    </row>
    <row r="1558" spans="1:8" s="30" customFormat="1" x14ac:dyDescent="0.3">
      <c r="A1558" s="172"/>
      <c r="B1558" s="10" t="s">
        <v>431</v>
      </c>
      <c r="C1558" s="26"/>
      <c r="D1558" s="32"/>
      <c r="E1558" s="27"/>
      <c r="F1558" s="191"/>
      <c r="G1558" s="36"/>
      <c r="H1558" s="33"/>
    </row>
    <row r="1559" spans="1:8" s="30" customFormat="1" x14ac:dyDescent="0.3">
      <c r="A1559" s="9">
        <f>A1557+1</f>
        <v>1515</v>
      </c>
      <c r="B1559" s="28" t="s">
        <v>920</v>
      </c>
      <c r="C1559" s="26" t="s">
        <v>18</v>
      </c>
      <c r="D1559" s="32">
        <v>1</v>
      </c>
      <c r="E1559" s="27"/>
      <c r="F1559" s="191"/>
      <c r="G1559" s="36"/>
      <c r="H1559" s="33"/>
    </row>
    <row r="1560" spans="1:8" s="30" customFormat="1" x14ac:dyDescent="0.3">
      <c r="A1560" s="171"/>
      <c r="B1560" s="10" t="s">
        <v>431</v>
      </c>
      <c r="C1560" s="26"/>
      <c r="D1560" s="32"/>
      <c r="E1560" s="27"/>
      <c r="F1560" s="191"/>
      <c r="G1560" s="36"/>
      <c r="H1560" s="33"/>
    </row>
    <row r="1561" spans="1:8" s="30" customFormat="1" x14ac:dyDescent="0.3">
      <c r="A1561" s="9">
        <f>A1559+1</f>
        <v>1516</v>
      </c>
      <c r="B1561" s="28" t="s">
        <v>913</v>
      </c>
      <c r="C1561" s="26" t="s">
        <v>18</v>
      </c>
      <c r="D1561" s="32">
        <v>2</v>
      </c>
      <c r="E1561" s="27"/>
      <c r="F1561" s="191"/>
      <c r="G1561" s="36"/>
      <c r="H1561" s="33"/>
    </row>
    <row r="1562" spans="1:8" s="30" customFormat="1" x14ac:dyDescent="0.3">
      <c r="A1562" s="171"/>
      <c r="B1562" s="10" t="s">
        <v>431</v>
      </c>
      <c r="C1562" s="26"/>
      <c r="D1562" s="32"/>
      <c r="E1562" s="27"/>
      <c r="F1562" s="191"/>
      <c r="G1562" s="36"/>
      <c r="H1562" s="33"/>
    </row>
    <row r="1563" spans="1:8" s="30" customFormat="1" x14ac:dyDescent="0.3">
      <c r="A1563" s="171">
        <f>A1561+1</f>
        <v>1517</v>
      </c>
      <c r="B1563" s="28" t="s">
        <v>921</v>
      </c>
      <c r="C1563" s="26" t="s">
        <v>18</v>
      </c>
      <c r="D1563" s="32">
        <v>2</v>
      </c>
      <c r="E1563" s="27"/>
      <c r="F1563" s="191"/>
      <c r="G1563" s="36"/>
      <c r="H1563" s="33"/>
    </row>
    <row r="1564" spans="1:8" s="30" customFormat="1" x14ac:dyDescent="0.3">
      <c r="A1564" s="171"/>
      <c r="B1564" s="10" t="s">
        <v>431</v>
      </c>
      <c r="C1564" s="26"/>
      <c r="D1564" s="32"/>
      <c r="E1564" s="27"/>
      <c r="F1564" s="191"/>
      <c r="G1564" s="36"/>
      <c r="H1564" s="33"/>
    </row>
    <row r="1565" spans="1:8" s="30" customFormat="1" x14ac:dyDescent="0.3">
      <c r="A1565" s="171">
        <f>A1563+1</f>
        <v>1518</v>
      </c>
      <c r="B1565" s="28" t="s">
        <v>922</v>
      </c>
      <c r="C1565" s="26" t="s">
        <v>18</v>
      </c>
      <c r="D1565" s="32">
        <v>2</v>
      </c>
      <c r="E1565" s="27"/>
      <c r="F1565" s="191"/>
      <c r="G1565" s="36"/>
      <c r="H1565" s="33"/>
    </row>
    <row r="1566" spans="1:8" s="30" customFormat="1" x14ac:dyDescent="0.3">
      <c r="A1566" s="171"/>
      <c r="B1566" s="10" t="s">
        <v>431</v>
      </c>
      <c r="C1566" s="26"/>
      <c r="D1566" s="32"/>
      <c r="E1566" s="27"/>
      <c r="F1566" s="191"/>
      <c r="G1566" s="36"/>
      <c r="H1566" s="33"/>
    </row>
    <row r="1567" spans="1:8" s="30" customFormat="1" x14ac:dyDescent="0.3">
      <c r="A1567" s="171">
        <f>A1565+1</f>
        <v>1519</v>
      </c>
      <c r="B1567" s="28" t="s">
        <v>923</v>
      </c>
      <c r="C1567" s="26" t="s">
        <v>18</v>
      </c>
      <c r="D1567" s="32">
        <v>2</v>
      </c>
      <c r="E1567" s="27"/>
      <c r="F1567" s="191"/>
      <c r="G1567" s="36"/>
      <c r="H1567" s="33"/>
    </row>
    <row r="1568" spans="1:8" s="30" customFormat="1" x14ac:dyDescent="0.3">
      <c r="A1568" s="171"/>
      <c r="B1568" s="10" t="s">
        <v>431</v>
      </c>
      <c r="C1568" s="26"/>
      <c r="D1568" s="32"/>
      <c r="E1568" s="27"/>
      <c r="F1568" s="191"/>
      <c r="G1568" s="36"/>
      <c r="H1568" s="33"/>
    </row>
    <row r="1569" spans="1:8" s="30" customFormat="1" x14ac:dyDescent="0.3">
      <c r="A1569" s="171">
        <f t="shared" ref="A1569" si="119">A1567+1</f>
        <v>1520</v>
      </c>
      <c r="B1569" s="28" t="s">
        <v>924</v>
      </c>
      <c r="C1569" s="26" t="s">
        <v>18</v>
      </c>
      <c r="D1569" s="32">
        <v>1</v>
      </c>
      <c r="E1569" s="27"/>
      <c r="F1569" s="191"/>
      <c r="G1569" s="36"/>
      <c r="H1569" s="33"/>
    </row>
    <row r="1570" spans="1:8" s="30" customFormat="1" x14ac:dyDescent="0.3">
      <c r="A1570" s="171"/>
      <c r="B1570" s="10" t="s">
        <v>431</v>
      </c>
      <c r="C1570" s="142"/>
      <c r="D1570" s="32"/>
      <c r="E1570" s="27"/>
      <c r="F1570" s="191"/>
      <c r="G1570" s="36"/>
      <c r="H1570" s="33"/>
    </row>
    <row r="1571" spans="1:8" s="34" customFormat="1" x14ac:dyDescent="0.25">
      <c r="A1571" s="9"/>
      <c r="B1571" s="29" t="s">
        <v>277</v>
      </c>
      <c r="C1571" s="20"/>
      <c r="D1571" s="32"/>
      <c r="E1571" s="27"/>
      <c r="F1571" s="191"/>
      <c r="G1571" s="36"/>
      <c r="H1571" s="33"/>
    </row>
    <row r="1572" spans="1:8" s="5" customFormat="1" ht="18.75" x14ac:dyDescent="0.3">
      <c r="A1572" s="9"/>
      <c r="B1572" s="29" t="s">
        <v>552</v>
      </c>
      <c r="C1572" s="31"/>
      <c r="D1572" s="32"/>
      <c r="E1572" s="27"/>
      <c r="F1572" s="191"/>
      <c r="G1572" s="36"/>
      <c r="H1572" s="33"/>
    </row>
    <row r="1573" spans="1:8" s="5" customFormat="1" ht="18.75" x14ac:dyDescent="0.3">
      <c r="A1573" s="9">
        <f>A1569+1</f>
        <v>1521</v>
      </c>
      <c r="B1573" s="28" t="s">
        <v>553</v>
      </c>
      <c r="C1573" s="20"/>
      <c r="D1573" s="32"/>
      <c r="E1573" s="27"/>
      <c r="F1573" s="191"/>
      <c r="G1573" s="36"/>
      <c r="H1573" s="33"/>
    </row>
    <row r="1574" spans="1:8" s="5" customFormat="1" ht="18.75" x14ac:dyDescent="0.3">
      <c r="A1574" s="9"/>
      <c r="B1574" s="10" t="s">
        <v>431</v>
      </c>
      <c r="C1574" s="31" t="s">
        <v>18</v>
      </c>
      <c r="D1574" s="32">
        <v>2</v>
      </c>
      <c r="E1574" s="27"/>
      <c r="F1574" s="191"/>
      <c r="G1574" s="36"/>
      <c r="H1574" s="33"/>
    </row>
    <row r="1575" spans="1:8" s="5" customFormat="1" ht="18.75" x14ac:dyDescent="0.3">
      <c r="A1575" s="9">
        <f>A1573+1</f>
        <v>1522</v>
      </c>
      <c r="B1575" s="28" t="s">
        <v>554</v>
      </c>
      <c r="C1575" s="31"/>
      <c r="D1575" s="32"/>
      <c r="E1575" s="27"/>
      <c r="F1575" s="191"/>
      <c r="G1575" s="36"/>
      <c r="H1575" s="33"/>
    </row>
    <row r="1576" spans="1:8" s="5" customFormat="1" ht="18.75" x14ac:dyDescent="0.3">
      <c r="A1576" s="9"/>
      <c r="B1576" s="10" t="s">
        <v>431</v>
      </c>
      <c r="C1576" s="20" t="s">
        <v>18</v>
      </c>
      <c r="D1576" s="32">
        <v>4</v>
      </c>
      <c r="E1576" s="27"/>
      <c r="F1576" s="191"/>
      <c r="G1576" s="36"/>
      <c r="H1576" s="33"/>
    </row>
    <row r="1577" spans="1:8" s="5" customFormat="1" ht="31.5" x14ac:dyDescent="0.3">
      <c r="A1577" s="9">
        <f>A1575+1</f>
        <v>1523</v>
      </c>
      <c r="B1577" s="28" t="s">
        <v>555</v>
      </c>
      <c r="C1577" s="20"/>
      <c r="D1577" s="32"/>
      <c r="E1577" s="27"/>
      <c r="F1577" s="191"/>
      <c r="G1577" s="36"/>
      <c r="H1577" s="33"/>
    </row>
    <row r="1578" spans="1:8" s="5" customFormat="1" ht="18.75" x14ac:dyDescent="0.3">
      <c r="A1578" s="9"/>
      <c r="B1578" s="10" t="s">
        <v>322</v>
      </c>
      <c r="C1578" s="20" t="s">
        <v>155</v>
      </c>
      <c r="D1578" s="32">
        <v>2</v>
      </c>
      <c r="E1578" s="27"/>
      <c r="F1578" s="191"/>
      <c r="G1578" s="36"/>
      <c r="H1578" s="33"/>
    </row>
    <row r="1579" spans="1:8" s="34" customFormat="1" x14ac:dyDescent="0.25">
      <c r="A1579" s="9"/>
      <c r="B1579" s="29" t="s">
        <v>915</v>
      </c>
      <c r="C1579" s="20"/>
      <c r="D1579" s="32"/>
      <c r="E1579" s="27"/>
      <c r="F1579" s="191"/>
      <c r="G1579" s="36"/>
      <c r="H1579" s="33"/>
    </row>
    <row r="1580" spans="1:8" s="5" customFormat="1" ht="18.75" x14ac:dyDescent="0.3">
      <c r="A1580" s="9">
        <f>+A1577+1</f>
        <v>1524</v>
      </c>
      <c r="B1580" s="28" t="s">
        <v>916</v>
      </c>
      <c r="C1580" s="31"/>
      <c r="D1580" s="32"/>
      <c r="E1580" s="27"/>
      <c r="F1580" s="191"/>
      <c r="G1580" s="36"/>
      <c r="H1580" s="33"/>
    </row>
    <row r="1581" spans="1:8" s="5" customFormat="1" ht="18.75" x14ac:dyDescent="0.3">
      <c r="A1581" s="9"/>
      <c r="B1581" s="10" t="s">
        <v>431</v>
      </c>
      <c r="C1581" s="20" t="s">
        <v>18</v>
      </c>
      <c r="D1581" s="32">
        <v>2</v>
      </c>
      <c r="E1581" s="27"/>
      <c r="F1581" s="191"/>
      <c r="G1581" s="36"/>
      <c r="H1581" s="33"/>
    </row>
    <row r="1582" spans="1:8" s="34" customFormat="1" x14ac:dyDescent="0.25">
      <c r="A1582" s="9">
        <f>A1580+1</f>
        <v>1525</v>
      </c>
      <c r="B1582" s="25" t="s">
        <v>560</v>
      </c>
      <c r="C1582" s="26"/>
      <c r="D1582" s="32"/>
      <c r="E1582" s="27"/>
      <c r="F1582" s="191"/>
      <c r="G1582" s="36"/>
      <c r="H1582" s="33"/>
    </row>
    <row r="1583" spans="1:8" s="34" customFormat="1" x14ac:dyDescent="0.25">
      <c r="A1583" s="9"/>
      <c r="B1583" s="10" t="s">
        <v>431</v>
      </c>
      <c r="C1583" s="20" t="s">
        <v>18</v>
      </c>
      <c r="D1583" s="32">
        <v>2</v>
      </c>
      <c r="E1583" s="27"/>
      <c r="F1583" s="191"/>
      <c r="G1583" s="36"/>
      <c r="H1583" s="33"/>
    </row>
    <row r="1584" spans="1:8" s="34" customFormat="1" x14ac:dyDescent="0.25">
      <c r="A1584" s="9">
        <f>A1582+1</f>
        <v>1526</v>
      </c>
      <c r="B1584" s="25" t="s">
        <v>564</v>
      </c>
      <c r="C1584" s="20"/>
      <c r="D1584" s="32"/>
      <c r="E1584" s="27"/>
      <c r="F1584" s="191"/>
      <c r="G1584" s="36"/>
      <c r="H1584" s="33"/>
    </row>
    <row r="1585" spans="1:8" s="34" customFormat="1" x14ac:dyDescent="0.25">
      <c r="A1585" s="9"/>
      <c r="B1585" s="10" t="s">
        <v>431</v>
      </c>
      <c r="C1585" s="26" t="s">
        <v>18</v>
      </c>
      <c r="D1585" s="32">
        <v>2</v>
      </c>
      <c r="E1585" s="27"/>
      <c r="F1585" s="191"/>
      <c r="G1585" s="36"/>
      <c r="H1585" s="33"/>
    </row>
    <row r="1586" spans="1:8" s="5" customFormat="1" ht="18.75" x14ac:dyDescent="0.3">
      <c r="A1586" s="9"/>
      <c r="B1586" s="2" t="s">
        <v>910</v>
      </c>
      <c r="C1586" s="31"/>
      <c r="D1586" s="32"/>
      <c r="E1586" s="27"/>
      <c r="F1586" s="191"/>
      <c r="G1586" s="36"/>
      <c r="H1586" s="33"/>
    </row>
    <row r="1587" spans="1:8" s="5" customFormat="1" ht="18.75" x14ac:dyDescent="0.3">
      <c r="A1587" s="9">
        <f>A1584+1</f>
        <v>1527</v>
      </c>
      <c r="B1587" s="28" t="s">
        <v>911</v>
      </c>
      <c r="C1587" s="20"/>
      <c r="D1587" s="32"/>
      <c r="E1587" s="27"/>
      <c r="F1587" s="191"/>
      <c r="G1587" s="36"/>
      <c r="H1587" s="33"/>
    </row>
    <row r="1588" spans="1:8" s="5" customFormat="1" ht="18.75" x14ac:dyDescent="0.3">
      <c r="A1588" s="9"/>
      <c r="B1588" s="10" t="s">
        <v>431</v>
      </c>
      <c r="C1588" s="31" t="s">
        <v>18</v>
      </c>
      <c r="D1588" s="32">
        <v>2</v>
      </c>
      <c r="E1588" s="27"/>
      <c r="F1588" s="191"/>
      <c r="G1588" s="36"/>
      <c r="H1588" s="33"/>
    </row>
    <row r="1589" spans="1:8" s="5" customFormat="1" ht="18.75" x14ac:dyDescent="0.3">
      <c r="A1589" s="9">
        <f>A1587+1</f>
        <v>1528</v>
      </c>
      <c r="B1589" s="28" t="s">
        <v>557</v>
      </c>
      <c r="C1589" s="31"/>
      <c r="D1589" s="32"/>
      <c r="E1589" s="27"/>
      <c r="F1589" s="191"/>
      <c r="G1589" s="36"/>
      <c r="H1589" s="33"/>
    </row>
    <row r="1590" spans="1:8" s="5" customFormat="1" ht="18.75" x14ac:dyDescent="0.3">
      <c r="A1590" s="9"/>
      <c r="B1590" s="10" t="s">
        <v>431</v>
      </c>
      <c r="C1590" s="20" t="s">
        <v>18</v>
      </c>
      <c r="D1590" s="32">
        <v>4</v>
      </c>
      <c r="E1590" s="27"/>
      <c r="F1590" s="191"/>
      <c r="G1590" s="36"/>
      <c r="H1590" s="33"/>
    </row>
    <row r="1591" spans="1:8" s="5" customFormat="1" ht="18.75" x14ac:dyDescent="0.3">
      <c r="A1591" s="9">
        <f t="shared" ref="A1591" si="120">A1589+1</f>
        <v>1529</v>
      </c>
      <c r="B1591" s="28" t="s">
        <v>912</v>
      </c>
      <c r="C1591" s="20"/>
      <c r="D1591" s="32"/>
      <c r="E1591" s="27"/>
      <c r="F1591" s="191"/>
      <c r="G1591" s="36"/>
      <c r="H1591" s="33"/>
    </row>
    <row r="1592" spans="1:8" s="5" customFormat="1" ht="18.75" x14ac:dyDescent="0.3">
      <c r="A1592" s="9"/>
      <c r="B1592" s="10" t="s">
        <v>431</v>
      </c>
      <c r="C1592" s="31" t="s">
        <v>18</v>
      </c>
      <c r="D1592" s="32">
        <v>2</v>
      </c>
      <c r="E1592" s="27"/>
      <c r="F1592" s="191"/>
      <c r="G1592" s="36"/>
      <c r="H1592" s="33"/>
    </row>
    <row r="1593" spans="1:8" s="5" customFormat="1" ht="18.75" x14ac:dyDescent="0.3">
      <c r="A1593" s="9">
        <f t="shared" ref="A1593" si="121">A1591+1</f>
        <v>1530</v>
      </c>
      <c r="B1593" s="28" t="s">
        <v>913</v>
      </c>
      <c r="C1593" s="31"/>
      <c r="D1593" s="32"/>
      <c r="E1593" s="27"/>
      <c r="F1593" s="191"/>
      <c r="G1593" s="36"/>
      <c r="H1593" s="33"/>
    </row>
    <row r="1594" spans="1:8" s="5" customFormat="1" ht="18.75" x14ac:dyDescent="0.3">
      <c r="A1594" s="9"/>
      <c r="B1594" s="10" t="s">
        <v>431</v>
      </c>
      <c r="C1594" s="20" t="s">
        <v>18</v>
      </c>
      <c r="D1594" s="32">
        <v>4</v>
      </c>
      <c r="E1594" s="27"/>
      <c r="F1594" s="191"/>
      <c r="G1594" s="36"/>
      <c r="H1594" s="33"/>
    </row>
    <row r="1595" spans="1:8" s="5" customFormat="1" ht="18.75" x14ac:dyDescent="0.3">
      <c r="A1595" s="9">
        <f t="shared" ref="A1595" si="122">A1593+1</f>
        <v>1531</v>
      </c>
      <c r="B1595" s="28" t="s">
        <v>914</v>
      </c>
      <c r="C1595" s="20"/>
      <c r="D1595" s="32"/>
      <c r="E1595" s="27"/>
      <c r="F1595" s="191"/>
      <c r="G1595" s="36"/>
      <c r="H1595" s="33"/>
    </row>
    <row r="1596" spans="1:8" s="5" customFormat="1" ht="18.75" x14ac:dyDescent="0.3">
      <c r="A1596" s="9"/>
      <c r="B1596" s="10" t="s">
        <v>431</v>
      </c>
      <c r="C1596" s="31" t="s">
        <v>18</v>
      </c>
      <c r="D1596" s="32">
        <v>4</v>
      </c>
      <c r="E1596" s="27"/>
      <c r="F1596" s="191"/>
      <c r="G1596" s="36"/>
      <c r="H1596" s="33"/>
    </row>
    <row r="1597" spans="1:8" s="5" customFormat="1" ht="18.75" x14ac:dyDescent="0.3">
      <c r="A1597" s="9">
        <f t="shared" ref="A1597" si="123">A1595+1</f>
        <v>1532</v>
      </c>
      <c r="B1597" s="28" t="s">
        <v>563</v>
      </c>
      <c r="C1597" s="31"/>
      <c r="D1597" s="32"/>
      <c r="E1597" s="27"/>
      <c r="F1597" s="191"/>
      <c r="G1597" s="36"/>
      <c r="H1597" s="33"/>
    </row>
    <row r="1598" spans="1:8" s="5" customFormat="1" ht="18.75" x14ac:dyDescent="0.3">
      <c r="A1598" s="9"/>
      <c r="B1598" s="10" t="s">
        <v>431</v>
      </c>
      <c r="C1598" s="20" t="s">
        <v>18</v>
      </c>
      <c r="D1598" s="32">
        <v>2</v>
      </c>
      <c r="E1598" s="27"/>
      <c r="F1598" s="191"/>
      <c r="G1598" s="36"/>
      <c r="H1598" s="33"/>
    </row>
    <row r="1599" spans="1:8" s="34" customFormat="1" x14ac:dyDescent="0.25">
      <c r="A1599" s="9"/>
      <c r="B1599" s="29" t="s">
        <v>565</v>
      </c>
      <c r="C1599" s="26"/>
      <c r="D1599" s="32"/>
      <c r="E1599" s="27"/>
      <c r="F1599" s="191"/>
      <c r="G1599" s="36"/>
      <c r="H1599" s="33"/>
    </row>
    <row r="1600" spans="1:8" s="34" customFormat="1" x14ac:dyDescent="0.25">
      <c r="A1600" s="9"/>
      <c r="B1600" s="29" t="s">
        <v>556</v>
      </c>
      <c r="C1600" s="20"/>
      <c r="D1600" s="32"/>
      <c r="E1600" s="27"/>
      <c r="F1600" s="191"/>
      <c r="G1600" s="36"/>
      <c r="H1600" s="33"/>
    </row>
    <row r="1601" spans="1:8" s="34" customFormat="1" x14ac:dyDescent="0.25">
      <c r="A1601" s="9">
        <f>A1597+1</f>
        <v>1533</v>
      </c>
      <c r="B1601" s="28" t="s">
        <v>557</v>
      </c>
      <c r="C1601" s="26"/>
      <c r="D1601" s="32"/>
      <c r="E1601" s="27"/>
      <c r="F1601" s="191"/>
      <c r="G1601" s="36"/>
      <c r="H1601" s="33"/>
    </row>
    <row r="1602" spans="1:8" s="34" customFormat="1" x14ac:dyDescent="0.25">
      <c r="A1602" s="9"/>
      <c r="B1602" s="10" t="s">
        <v>322</v>
      </c>
      <c r="C1602" s="20" t="s">
        <v>155</v>
      </c>
      <c r="D1602" s="32">
        <v>1</v>
      </c>
      <c r="E1602" s="27"/>
      <c r="F1602" s="191"/>
      <c r="G1602" s="36"/>
      <c r="H1602" s="33"/>
    </row>
    <row r="1603" spans="1:8" s="34" customFormat="1" x14ac:dyDescent="0.25">
      <c r="A1603" s="9">
        <f>A1601+1</f>
        <v>1534</v>
      </c>
      <c r="B1603" s="25" t="s">
        <v>563</v>
      </c>
      <c r="C1603" s="20"/>
      <c r="D1603" s="32"/>
      <c r="E1603" s="27"/>
      <c r="F1603" s="191"/>
      <c r="G1603" s="36"/>
      <c r="H1603" s="33"/>
    </row>
    <row r="1604" spans="1:8" s="34" customFormat="1" x14ac:dyDescent="0.25">
      <c r="A1604" s="9"/>
      <c r="B1604" s="10" t="s">
        <v>431</v>
      </c>
      <c r="C1604" s="26" t="s">
        <v>18</v>
      </c>
      <c r="D1604" s="32">
        <v>1</v>
      </c>
      <c r="E1604" s="27"/>
      <c r="F1604" s="191"/>
      <c r="G1604" s="36"/>
      <c r="H1604" s="33"/>
    </row>
    <row r="1605" spans="1:8" s="34" customFormat="1" x14ac:dyDescent="0.25">
      <c r="A1605" s="9">
        <f t="shared" ref="A1605" si="124">A1603+1</f>
        <v>1535</v>
      </c>
      <c r="B1605" s="25" t="s">
        <v>566</v>
      </c>
      <c r="C1605" s="26"/>
      <c r="D1605" s="32"/>
      <c r="E1605" s="27"/>
      <c r="F1605" s="191"/>
      <c r="G1605" s="36"/>
      <c r="H1605" s="33"/>
    </row>
    <row r="1606" spans="1:8" s="34" customFormat="1" x14ac:dyDescent="0.25">
      <c r="A1606" s="9"/>
      <c r="B1606" s="10" t="s">
        <v>431</v>
      </c>
      <c r="C1606" s="20" t="s">
        <v>18</v>
      </c>
      <c r="D1606" s="32">
        <v>1</v>
      </c>
      <c r="E1606" s="27"/>
      <c r="F1606" s="191"/>
      <c r="G1606" s="36"/>
      <c r="H1606" s="33"/>
    </row>
    <row r="1607" spans="1:8" s="34" customFormat="1" x14ac:dyDescent="0.25">
      <c r="A1607" s="9">
        <f t="shared" ref="A1607" si="125">A1605+1</f>
        <v>1536</v>
      </c>
      <c r="B1607" s="25" t="s">
        <v>567</v>
      </c>
      <c r="C1607" s="20"/>
      <c r="D1607" s="32"/>
      <c r="E1607" s="27"/>
      <c r="F1607" s="191"/>
      <c r="G1607" s="36"/>
      <c r="H1607" s="33"/>
    </row>
    <row r="1608" spans="1:8" s="34" customFormat="1" x14ac:dyDescent="0.25">
      <c r="A1608" s="9"/>
      <c r="B1608" s="10" t="s">
        <v>431</v>
      </c>
      <c r="C1608" s="26" t="s">
        <v>18</v>
      </c>
      <c r="D1608" s="32">
        <v>16</v>
      </c>
      <c r="E1608" s="27"/>
      <c r="F1608" s="191"/>
      <c r="G1608" s="36"/>
      <c r="H1608" s="33"/>
    </row>
    <row r="1609" spans="1:8" s="34" customFormat="1" x14ac:dyDescent="0.25">
      <c r="A1609" s="9"/>
      <c r="B1609" s="29" t="s">
        <v>558</v>
      </c>
      <c r="C1609" s="26"/>
      <c r="D1609" s="32"/>
      <c r="E1609" s="27"/>
      <c r="F1609" s="191"/>
      <c r="G1609" s="36"/>
      <c r="H1609" s="33"/>
    </row>
    <row r="1610" spans="1:8" s="34" customFormat="1" x14ac:dyDescent="0.25">
      <c r="A1610" s="9">
        <f>A1607+1</f>
        <v>1537</v>
      </c>
      <c r="B1610" s="25" t="s">
        <v>559</v>
      </c>
      <c r="C1610" s="26"/>
      <c r="D1610" s="32"/>
      <c r="E1610" s="27"/>
      <c r="F1610" s="191"/>
      <c r="G1610" s="36"/>
      <c r="H1610" s="33"/>
    </row>
    <row r="1611" spans="1:8" s="34" customFormat="1" x14ac:dyDescent="0.25">
      <c r="A1611" s="9"/>
      <c r="B1611" s="10" t="s">
        <v>431</v>
      </c>
      <c r="C1611" s="20" t="s">
        <v>18</v>
      </c>
      <c r="D1611" s="32">
        <v>1</v>
      </c>
      <c r="E1611" s="27"/>
      <c r="F1611" s="191"/>
      <c r="G1611" s="36"/>
      <c r="H1611" s="33"/>
    </row>
    <row r="1612" spans="1:8" s="34" customFormat="1" x14ac:dyDescent="0.25">
      <c r="A1612" s="9">
        <f t="shared" ref="A1612" si="126">A1610+1</f>
        <v>1538</v>
      </c>
      <c r="B1612" s="25" t="s">
        <v>560</v>
      </c>
      <c r="C1612" s="20"/>
      <c r="D1612" s="32"/>
      <c r="E1612" s="27"/>
      <c r="F1612" s="191"/>
      <c r="G1612" s="36"/>
      <c r="H1612" s="33"/>
    </row>
    <row r="1613" spans="1:8" s="34" customFormat="1" x14ac:dyDescent="0.25">
      <c r="A1613" s="9"/>
      <c r="B1613" s="10" t="s">
        <v>431</v>
      </c>
      <c r="C1613" s="26" t="s">
        <v>18</v>
      </c>
      <c r="D1613" s="32">
        <v>1</v>
      </c>
      <c r="E1613" s="27"/>
      <c r="F1613" s="191"/>
      <c r="G1613" s="36"/>
      <c r="H1613" s="33"/>
    </row>
    <row r="1614" spans="1:8" s="34" customFormat="1" x14ac:dyDescent="0.25">
      <c r="A1614" s="9">
        <f t="shared" ref="A1614" si="127">A1612+1</f>
        <v>1539</v>
      </c>
      <c r="B1614" s="25" t="s">
        <v>561</v>
      </c>
      <c r="C1614" s="26"/>
      <c r="D1614" s="32"/>
      <c r="E1614" s="27"/>
      <c r="F1614" s="191"/>
      <c r="G1614" s="36"/>
      <c r="H1614" s="33"/>
    </row>
    <row r="1615" spans="1:8" s="34" customFormat="1" x14ac:dyDescent="0.25">
      <c r="A1615" s="9"/>
      <c r="B1615" s="10" t="s">
        <v>431</v>
      </c>
      <c r="C1615" s="20" t="s">
        <v>18</v>
      </c>
      <c r="D1615" s="32">
        <v>1</v>
      </c>
      <c r="E1615" s="27"/>
      <c r="F1615" s="191"/>
      <c r="G1615" s="36"/>
      <c r="H1615" s="33"/>
    </row>
    <row r="1616" spans="1:8" s="34" customFormat="1" x14ac:dyDescent="0.25">
      <c r="A1616" s="9">
        <f t="shared" ref="A1616" si="128">A1614+1</f>
        <v>1540</v>
      </c>
      <c r="B1616" s="126" t="s">
        <v>568</v>
      </c>
      <c r="C1616" s="20"/>
      <c r="D1616" s="32"/>
      <c r="E1616" s="27"/>
      <c r="F1616" s="191"/>
      <c r="G1616" s="36"/>
      <c r="H1616" s="33"/>
    </row>
    <row r="1617" spans="1:8" s="34" customFormat="1" x14ac:dyDescent="0.25">
      <c r="A1617" s="9"/>
      <c r="B1617" s="10" t="s">
        <v>431</v>
      </c>
      <c r="C1617" s="26" t="s">
        <v>18</v>
      </c>
      <c r="D1617" s="32">
        <v>1</v>
      </c>
      <c r="E1617" s="27"/>
      <c r="F1617" s="191"/>
      <c r="G1617" s="36"/>
      <c r="H1617" s="33"/>
    </row>
    <row r="1618" spans="1:8" s="34" customFormat="1" x14ac:dyDescent="0.25">
      <c r="A1618" s="9"/>
      <c r="B1618" s="29" t="s">
        <v>569</v>
      </c>
      <c r="C1618" s="20"/>
      <c r="D1618" s="32"/>
      <c r="E1618" s="27"/>
      <c r="F1618" s="191"/>
      <c r="G1618" s="36"/>
      <c r="H1618" s="33"/>
    </row>
    <row r="1619" spans="1:8" s="34" customFormat="1" x14ac:dyDescent="0.25">
      <c r="A1619" s="9">
        <f>A1616+1</f>
        <v>1541</v>
      </c>
      <c r="B1619" s="25" t="s">
        <v>570</v>
      </c>
      <c r="C1619" s="26"/>
      <c r="D1619" s="32"/>
      <c r="E1619" s="27"/>
      <c r="F1619" s="191"/>
      <c r="G1619" s="36"/>
      <c r="H1619" s="33"/>
    </row>
    <row r="1620" spans="1:8" s="34" customFormat="1" x14ac:dyDescent="0.25">
      <c r="A1620" s="9"/>
      <c r="B1620" s="10" t="s">
        <v>322</v>
      </c>
      <c r="C1620" s="20" t="s">
        <v>155</v>
      </c>
      <c r="D1620" s="32">
        <v>1</v>
      </c>
      <c r="E1620" s="27"/>
      <c r="F1620" s="191"/>
      <c r="G1620" s="36"/>
      <c r="H1620" s="33"/>
    </row>
    <row r="1621" spans="1:8" s="34" customFormat="1" x14ac:dyDescent="0.25">
      <c r="A1621" s="9">
        <f>A1619+1</f>
        <v>1542</v>
      </c>
      <c r="B1621" s="25" t="s">
        <v>571</v>
      </c>
      <c r="C1621" s="20"/>
      <c r="D1621" s="32"/>
      <c r="E1621" s="27"/>
      <c r="F1621" s="191"/>
      <c r="G1621" s="36"/>
      <c r="H1621" s="33"/>
    </row>
    <row r="1622" spans="1:8" s="34" customFormat="1" x14ac:dyDescent="0.25">
      <c r="A1622" s="9"/>
      <c r="B1622" s="10" t="s">
        <v>322</v>
      </c>
      <c r="C1622" s="26" t="s">
        <v>155</v>
      </c>
      <c r="D1622" s="32">
        <v>1</v>
      </c>
      <c r="E1622" s="27"/>
      <c r="F1622" s="191"/>
      <c r="G1622" s="36"/>
      <c r="H1622" s="33"/>
    </row>
    <row r="1623" spans="1:8" s="34" customFormat="1" x14ac:dyDescent="0.25">
      <c r="A1623" s="9">
        <f>A1621+1</f>
        <v>1543</v>
      </c>
      <c r="B1623" s="25" t="s">
        <v>830</v>
      </c>
      <c r="C1623" s="26"/>
      <c r="D1623" s="32"/>
      <c r="E1623" s="27"/>
      <c r="F1623" s="191"/>
      <c r="G1623" s="36"/>
      <c r="H1623" s="33"/>
    </row>
    <row r="1624" spans="1:8" s="34" customFormat="1" x14ac:dyDescent="0.25">
      <c r="A1624" s="9"/>
      <c r="B1624" s="10" t="s">
        <v>431</v>
      </c>
      <c r="C1624" s="20" t="s">
        <v>18</v>
      </c>
      <c r="D1624" s="32">
        <v>10</v>
      </c>
      <c r="E1624" s="27"/>
      <c r="F1624" s="191"/>
      <c r="G1624" s="36"/>
      <c r="H1624" s="33"/>
    </row>
    <row r="1625" spans="1:8" s="34" customFormat="1" x14ac:dyDescent="0.25">
      <c r="A1625" s="9">
        <f>A1623+1</f>
        <v>1544</v>
      </c>
      <c r="B1625" s="29" t="s">
        <v>572</v>
      </c>
      <c r="C1625" s="20"/>
      <c r="D1625" s="32"/>
      <c r="E1625" s="27"/>
      <c r="F1625" s="191"/>
      <c r="G1625" s="36"/>
      <c r="H1625" s="33"/>
    </row>
    <row r="1626" spans="1:8" s="34" customFormat="1" x14ac:dyDescent="0.25">
      <c r="A1626" s="9"/>
      <c r="B1626" s="10" t="s">
        <v>322</v>
      </c>
      <c r="C1626" s="20" t="s">
        <v>155</v>
      </c>
      <c r="D1626" s="32">
        <v>1</v>
      </c>
      <c r="E1626" s="27"/>
      <c r="F1626" s="191"/>
      <c r="G1626" s="36"/>
      <c r="H1626" s="33"/>
    </row>
    <row r="1627" spans="1:8" s="34" customFormat="1" ht="33" x14ac:dyDescent="0.25">
      <c r="A1627" s="9"/>
      <c r="B1627" s="29" t="s">
        <v>573</v>
      </c>
      <c r="C1627" s="20"/>
      <c r="D1627" s="32"/>
      <c r="E1627" s="27"/>
      <c r="F1627" s="191"/>
      <c r="G1627" s="36"/>
      <c r="H1627" s="33"/>
    </row>
    <row r="1628" spans="1:8" s="34" customFormat="1" x14ac:dyDescent="0.25">
      <c r="A1628" s="9">
        <f>A1625+1</f>
        <v>1545</v>
      </c>
      <c r="B1628" s="25" t="s">
        <v>574</v>
      </c>
      <c r="C1628" s="26"/>
      <c r="D1628" s="32"/>
      <c r="E1628" s="27"/>
      <c r="F1628" s="191"/>
      <c r="G1628" s="36"/>
      <c r="H1628" s="33"/>
    </row>
    <row r="1629" spans="1:8" s="34" customFormat="1" x14ac:dyDescent="0.25">
      <c r="A1629" s="9"/>
      <c r="B1629" s="10" t="s">
        <v>431</v>
      </c>
      <c r="C1629" s="20" t="s">
        <v>18</v>
      </c>
      <c r="D1629" s="32">
        <v>1</v>
      </c>
      <c r="E1629" s="27"/>
      <c r="F1629" s="191"/>
      <c r="G1629" s="36"/>
      <c r="H1629" s="33"/>
    </row>
    <row r="1630" spans="1:8" s="34" customFormat="1" x14ac:dyDescent="0.25">
      <c r="A1630" s="9">
        <f>A1628+1</f>
        <v>1546</v>
      </c>
      <c r="B1630" s="25" t="s">
        <v>575</v>
      </c>
      <c r="C1630" s="20"/>
      <c r="D1630" s="32"/>
      <c r="E1630" s="27"/>
      <c r="F1630" s="191"/>
      <c r="G1630" s="36"/>
      <c r="H1630" s="33"/>
    </row>
    <row r="1631" spans="1:8" s="34" customFormat="1" x14ac:dyDescent="0.25">
      <c r="A1631" s="9"/>
      <c r="B1631" s="10" t="s">
        <v>431</v>
      </c>
      <c r="C1631" s="26" t="s">
        <v>18</v>
      </c>
      <c r="D1631" s="32">
        <v>3</v>
      </c>
      <c r="E1631" s="27"/>
      <c r="F1631" s="191"/>
      <c r="G1631" s="36"/>
      <c r="H1631" s="33"/>
    </row>
    <row r="1632" spans="1:8" s="34" customFormat="1" x14ac:dyDescent="0.25">
      <c r="A1632" s="9">
        <f t="shared" ref="A1632" si="129">A1630+1</f>
        <v>1547</v>
      </c>
      <c r="B1632" s="126" t="s">
        <v>576</v>
      </c>
      <c r="C1632" s="26"/>
      <c r="D1632" s="32"/>
      <c r="E1632" s="27"/>
      <c r="F1632" s="191"/>
      <c r="G1632" s="36"/>
      <c r="H1632" s="33"/>
    </row>
    <row r="1633" spans="1:8" s="34" customFormat="1" x14ac:dyDescent="0.25">
      <c r="A1633" s="9"/>
      <c r="B1633" s="10" t="s">
        <v>431</v>
      </c>
      <c r="C1633" s="20" t="s">
        <v>18</v>
      </c>
      <c r="D1633" s="32">
        <v>12</v>
      </c>
      <c r="E1633" s="27"/>
      <c r="F1633" s="191"/>
      <c r="G1633" s="36"/>
      <c r="H1633" s="33"/>
    </row>
    <row r="1634" spans="1:8" s="34" customFormat="1" x14ac:dyDescent="0.25">
      <c r="A1634" s="9">
        <f t="shared" ref="A1634" si="130">A1632+1</f>
        <v>1548</v>
      </c>
      <c r="B1634" s="25" t="s">
        <v>577</v>
      </c>
      <c r="C1634" s="20"/>
      <c r="D1634" s="32"/>
      <c r="E1634" s="27"/>
      <c r="F1634" s="191"/>
      <c r="G1634" s="36"/>
      <c r="H1634" s="33"/>
    </row>
    <row r="1635" spans="1:8" s="34" customFormat="1" x14ac:dyDescent="0.25">
      <c r="A1635" s="9"/>
      <c r="B1635" s="10" t="s">
        <v>322</v>
      </c>
      <c r="C1635" s="26" t="s">
        <v>155</v>
      </c>
      <c r="D1635" s="32">
        <v>1</v>
      </c>
      <c r="E1635" s="27"/>
      <c r="F1635" s="191"/>
      <c r="G1635" s="36"/>
      <c r="H1635" s="33"/>
    </row>
    <row r="1636" spans="1:8" s="34" customFormat="1" ht="31.5" x14ac:dyDescent="0.25">
      <c r="A1636" s="9">
        <f t="shared" ref="A1636" si="131">A1634+1</f>
        <v>1549</v>
      </c>
      <c r="B1636" s="127" t="s">
        <v>578</v>
      </c>
      <c r="C1636" s="26"/>
      <c r="D1636" s="32"/>
      <c r="E1636" s="27"/>
      <c r="F1636" s="191"/>
      <c r="G1636" s="36"/>
      <c r="H1636" s="33"/>
    </row>
    <row r="1637" spans="1:8" s="34" customFormat="1" ht="17.25" thickBot="1" x14ac:dyDescent="0.3">
      <c r="A1637" s="176"/>
      <c r="B1637" s="173" t="s">
        <v>322</v>
      </c>
      <c r="C1637" s="21" t="s">
        <v>155</v>
      </c>
      <c r="D1637" s="174">
        <v>1</v>
      </c>
      <c r="E1637" s="192"/>
      <c r="F1637" s="193"/>
      <c r="G1637" s="36"/>
      <c r="H1637" s="33"/>
    </row>
    <row r="1638" spans="1:8" s="34" customFormat="1" ht="17.25" thickBot="1" x14ac:dyDescent="0.3">
      <c r="A1638" s="53"/>
      <c r="B1638" s="249" t="s">
        <v>865</v>
      </c>
      <c r="C1638" s="228"/>
      <c r="D1638" s="228"/>
      <c r="E1638" s="250"/>
      <c r="F1638" s="194"/>
      <c r="G1638" s="36"/>
      <c r="H1638" s="33"/>
    </row>
    <row r="1639" spans="1:8" s="34" customFormat="1" x14ac:dyDescent="0.25">
      <c r="A1639" s="18"/>
      <c r="B1639" s="128"/>
      <c r="C1639" s="128"/>
      <c r="D1639" s="128"/>
      <c r="E1639" s="128"/>
      <c r="F1639" s="129"/>
      <c r="G1639" s="36"/>
      <c r="H1639" s="33"/>
    </row>
    <row r="1640" spans="1:8" s="34" customFormat="1" x14ac:dyDescent="0.25">
      <c r="A1640" s="18"/>
      <c r="B1640" s="128"/>
      <c r="C1640" s="128"/>
      <c r="D1640" s="128"/>
      <c r="E1640" s="128"/>
      <c r="F1640" s="129"/>
      <c r="G1640" s="36"/>
      <c r="H1640" s="33"/>
    </row>
    <row r="1641" spans="1:8" s="34" customFormat="1" x14ac:dyDescent="0.25">
      <c r="A1641" s="18"/>
      <c r="B1641" s="128"/>
      <c r="C1641" s="128"/>
      <c r="D1641" s="128"/>
      <c r="E1641" s="128"/>
      <c r="F1641" s="129"/>
      <c r="G1641" s="36"/>
      <c r="H1641" s="33"/>
    </row>
    <row r="1642" spans="1:8" s="34" customFormat="1" ht="18.75" x14ac:dyDescent="0.25">
      <c r="A1642" s="244" t="s">
        <v>877</v>
      </c>
      <c r="B1642" s="244"/>
      <c r="C1642" s="244"/>
      <c r="D1642" s="244"/>
      <c r="E1642" s="244"/>
      <c r="F1642" s="244"/>
      <c r="G1642" s="36"/>
      <c r="H1642" s="33"/>
    </row>
    <row r="1643" spans="1:8" s="123" customFormat="1" ht="17.25" thickBot="1" x14ac:dyDescent="0.3">
      <c r="A1643" s="24"/>
      <c r="B1643" s="130"/>
      <c r="C1643" s="24"/>
      <c r="D1643" s="24"/>
      <c r="E1643" s="24"/>
      <c r="F1643" s="131"/>
      <c r="G1643" s="131"/>
    </row>
    <row r="1644" spans="1:8" s="123" customFormat="1" ht="33.75" thickBot="1" x14ac:dyDescent="0.3">
      <c r="A1644" s="202" t="s">
        <v>833</v>
      </c>
      <c r="B1644" s="203"/>
      <c r="C1644" s="203"/>
      <c r="D1644" s="203"/>
      <c r="E1644" s="245"/>
      <c r="F1644" s="113" t="s">
        <v>834</v>
      </c>
      <c r="G1644" s="131"/>
    </row>
    <row r="1645" spans="1:8" s="123" customFormat="1" x14ac:dyDescent="0.25">
      <c r="A1645" s="246" t="s">
        <v>836</v>
      </c>
      <c r="B1645" s="247"/>
      <c r="C1645" s="247"/>
      <c r="D1645" s="247"/>
      <c r="E1645" s="248"/>
      <c r="F1645" s="132"/>
      <c r="G1645" s="131"/>
    </row>
    <row r="1646" spans="1:8" s="123" customFormat="1" x14ac:dyDescent="0.25">
      <c r="A1646" s="229" t="s">
        <v>839</v>
      </c>
      <c r="B1646" s="230"/>
      <c r="C1646" s="230"/>
      <c r="D1646" s="230"/>
      <c r="E1646" s="231"/>
      <c r="F1646" s="133"/>
      <c r="G1646" s="131"/>
    </row>
    <row r="1647" spans="1:8" s="123" customFormat="1" x14ac:dyDescent="0.25">
      <c r="A1647" s="229" t="s">
        <v>840</v>
      </c>
      <c r="B1647" s="230"/>
      <c r="C1647" s="230"/>
      <c r="D1647" s="230"/>
      <c r="E1647" s="231"/>
      <c r="F1647" s="133"/>
      <c r="G1647" s="131"/>
    </row>
    <row r="1648" spans="1:8" s="123" customFormat="1" x14ac:dyDescent="0.25">
      <c r="A1648" s="229" t="s">
        <v>866</v>
      </c>
      <c r="B1648" s="230"/>
      <c r="C1648" s="230"/>
      <c r="D1648" s="230"/>
      <c r="E1648" s="231"/>
      <c r="F1648" s="133"/>
      <c r="G1648" s="131"/>
    </row>
    <row r="1649" spans="1:8" s="123" customFormat="1" x14ac:dyDescent="0.25">
      <c r="A1649" s="229" t="s">
        <v>867</v>
      </c>
      <c r="B1649" s="230"/>
      <c r="C1649" s="230"/>
      <c r="D1649" s="230"/>
      <c r="E1649" s="231"/>
      <c r="F1649" s="133"/>
      <c r="G1649" s="131"/>
    </row>
    <row r="1650" spans="1:8" s="123" customFormat="1" x14ac:dyDescent="0.25">
      <c r="A1650" s="229" t="s">
        <v>868</v>
      </c>
      <c r="B1650" s="230"/>
      <c r="C1650" s="230"/>
      <c r="D1650" s="230"/>
      <c r="E1650" s="231"/>
      <c r="F1650" s="133"/>
      <c r="G1650" s="131"/>
    </row>
    <row r="1651" spans="1:8" s="123" customFormat="1" x14ac:dyDescent="0.25">
      <c r="A1651" s="229" t="s">
        <v>869</v>
      </c>
      <c r="B1651" s="230"/>
      <c r="C1651" s="230"/>
      <c r="D1651" s="230"/>
      <c r="E1651" s="231"/>
      <c r="F1651" s="133"/>
      <c r="G1651" s="131"/>
    </row>
    <row r="1652" spans="1:8" s="123" customFormat="1" x14ac:dyDescent="0.25">
      <c r="A1652" s="229" t="s">
        <v>870</v>
      </c>
      <c r="B1652" s="230"/>
      <c r="C1652" s="230"/>
      <c r="D1652" s="230"/>
      <c r="E1652" s="231"/>
      <c r="F1652" s="133"/>
      <c r="G1652" s="131"/>
    </row>
    <row r="1653" spans="1:8" s="123" customFormat="1" x14ac:dyDescent="0.25">
      <c r="A1653" s="229" t="s">
        <v>871</v>
      </c>
      <c r="B1653" s="230"/>
      <c r="C1653" s="230"/>
      <c r="D1653" s="230"/>
      <c r="E1653" s="231"/>
      <c r="F1653" s="133"/>
      <c r="G1653" s="131"/>
    </row>
    <row r="1654" spans="1:8" s="123" customFormat="1" x14ac:dyDescent="0.25">
      <c r="A1654" s="229" t="s">
        <v>872</v>
      </c>
      <c r="B1654" s="230"/>
      <c r="C1654" s="230"/>
      <c r="D1654" s="230"/>
      <c r="E1654" s="231"/>
      <c r="F1654" s="133"/>
      <c r="G1654" s="131"/>
    </row>
    <row r="1655" spans="1:8" s="123" customFormat="1" ht="17.25" thickBot="1" x14ac:dyDescent="0.3">
      <c r="A1655" s="232" t="s">
        <v>873</v>
      </c>
      <c r="B1655" s="233"/>
      <c r="C1655" s="233"/>
      <c r="D1655" s="233"/>
      <c r="E1655" s="234"/>
      <c r="F1655" s="134"/>
      <c r="G1655" s="131"/>
    </row>
    <row r="1656" spans="1:8" s="123" customFormat="1" x14ac:dyDescent="0.25">
      <c r="A1656" s="235" t="s">
        <v>876</v>
      </c>
      <c r="B1656" s="236"/>
      <c r="C1656" s="236"/>
      <c r="D1656" s="236"/>
      <c r="E1656" s="237"/>
      <c r="F1656" s="135"/>
      <c r="G1656" s="131"/>
      <c r="H1656" s="144"/>
    </row>
    <row r="1657" spans="1:8" s="123" customFormat="1" x14ac:dyDescent="0.25">
      <c r="A1657" s="238" t="s">
        <v>874</v>
      </c>
      <c r="B1657" s="239"/>
      <c r="C1657" s="239"/>
      <c r="D1657" s="239"/>
      <c r="E1657" s="240"/>
      <c r="F1657" s="133"/>
      <c r="G1657" s="131"/>
    </row>
    <row r="1658" spans="1:8" s="123" customFormat="1" ht="17.25" thickBot="1" x14ac:dyDescent="0.3">
      <c r="A1658" s="241" t="s">
        <v>875</v>
      </c>
      <c r="B1658" s="242"/>
      <c r="C1658" s="242"/>
      <c r="D1658" s="242"/>
      <c r="E1658" s="243"/>
      <c r="F1658" s="136"/>
      <c r="G1658" s="131"/>
    </row>
    <row r="1659" spans="1:8" s="123" customFormat="1" x14ac:dyDescent="0.25">
      <c r="A1659" s="24"/>
      <c r="B1659" s="130"/>
      <c r="C1659" s="24"/>
      <c r="D1659" s="24"/>
      <c r="E1659" s="24"/>
      <c r="F1659" s="131"/>
      <c r="G1659" s="131"/>
    </row>
    <row r="1660" spans="1:8" s="123" customFormat="1" x14ac:dyDescent="0.25">
      <c r="A1660" s="24"/>
      <c r="B1660" s="130"/>
      <c r="C1660" s="24"/>
      <c r="D1660" s="24"/>
      <c r="E1660" s="24"/>
      <c r="F1660" s="131"/>
      <c r="G1660" s="131"/>
    </row>
    <row r="1661" spans="1:8" s="123" customFormat="1" x14ac:dyDescent="0.25">
      <c r="A1661" s="24"/>
      <c r="B1661" s="130"/>
      <c r="C1661" s="24"/>
      <c r="D1661" s="24"/>
      <c r="E1661" s="24"/>
      <c r="F1661" s="131"/>
      <c r="G1661" s="131"/>
    </row>
    <row r="1662" spans="1:8" s="123" customFormat="1" x14ac:dyDescent="0.25">
      <c r="A1662" s="24"/>
      <c r="B1662" s="130"/>
      <c r="C1662" s="24"/>
      <c r="D1662" s="24"/>
      <c r="E1662" s="24"/>
      <c r="F1662" s="131"/>
      <c r="G1662" s="131"/>
    </row>
    <row r="1663" spans="1:8" s="123" customFormat="1" x14ac:dyDescent="0.25">
      <c r="A1663" s="24"/>
      <c r="B1663" s="130"/>
      <c r="C1663" s="24"/>
      <c r="D1663" s="24"/>
      <c r="E1663" s="24"/>
      <c r="F1663" s="137"/>
      <c r="G1663" s="131"/>
    </row>
    <row r="1664" spans="1:8" s="123" customFormat="1" x14ac:dyDescent="0.25">
      <c r="A1664" s="24"/>
      <c r="B1664" s="130"/>
      <c r="C1664" s="24"/>
      <c r="D1664" s="24"/>
      <c r="E1664" s="24"/>
      <c r="F1664" s="131"/>
      <c r="G1664" s="131"/>
    </row>
    <row r="1665" spans="1:7" s="123" customFormat="1" x14ac:dyDescent="0.25">
      <c r="A1665" s="24"/>
      <c r="B1665" s="130"/>
      <c r="C1665" s="24"/>
      <c r="D1665" s="24"/>
      <c r="E1665" s="24"/>
      <c r="F1665" s="131"/>
      <c r="G1665" s="131"/>
    </row>
    <row r="1666" spans="1:7" s="123" customFormat="1" x14ac:dyDescent="0.25">
      <c r="A1666" s="24"/>
      <c r="B1666" s="130"/>
      <c r="C1666" s="24"/>
      <c r="D1666" s="24"/>
      <c r="E1666" s="24"/>
      <c r="F1666" s="131"/>
      <c r="G1666" s="131"/>
    </row>
    <row r="1667" spans="1:7" s="123" customFormat="1" x14ac:dyDescent="0.25">
      <c r="A1667" s="24"/>
      <c r="B1667" s="130"/>
      <c r="C1667" s="24"/>
      <c r="D1667" s="24"/>
      <c r="E1667" s="24"/>
      <c r="F1667" s="131"/>
      <c r="G1667" s="131"/>
    </row>
    <row r="1668" spans="1:7" s="123" customFormat="1" x14ac:dyDescent="0.25">
      <c r="A1668" s="24"/>
      <c r="B1668" s="130"/>
      <c r="C1668" s="24"/>
      <c r="D1668" s="24"/>
      <c r="E1668" s="24"/>
      <c r="F1668" s="131"/>
      <c r="G1668" s="131"/>
    </row>
    <row r="1669" spans="1:7" s="123" customFormat="1" x14ac:dyDescent="0.25">
      <c r="A1669" s="24"/>
      <c r="B1669" s="130"/>
      <c r="C1669" s="24"/>
      <c r="D1669" s="24"/>
      <c r="E1669" s="24"/>
      <c r="F1669" s="131"/>
      <c r="G1669" s="131"/>
    </row>
    <row r="1670" spans="1:7" s="123" customFormat="1" x14ac:dyDescent="0.25">
      <c r="A1670" s="24"/>
      <c r="B1670" s="130"/>
      <c r="C1670" s="24"/>
      <c r="D1670" s="24"/>
      <c r="E1670" s="24"/>
      <c r="F1670" s="131"/>
      <c r="G1670" s="131"/>
    </row>
    <row r="1671" spans="1:7" s="123" customFormat="1" x14ac:dyDescent="0.25">
      <c r="A1671" s="24"/>
      <c r="B1671" s="130"/>
      <c r="C1671" s="24"/>
      <c r="D1671" s="24"/>
      <c r="E1671" s="24"/>
      <c r="F1671" s="131"/>
      <c r="G1671" s="131"/>
    </row>
    <row r="1672" spans="1:7" x14ac:dyDescent="0.25">
      <c r="D1672" s="36"/>
    </row>
  </sheetData>
  <mergeCells count="351">
    <mergeCell ref="A1525:E1525"/>
    <mergeCell ref="A1653:E1653"/>
    <mergeCell ref="A1654:E1654"/>
    <mergeCell ref="A1655:E1655"/>
    <mergeCell ref="A1656:E1656"/>
    <mergeCell ref="A1657:E1657"/>
    <mergeCell ref="A1658:E1658"/>
    <mergeCell ref="A1642:F1642"/>
    <mergeCell ref="A1644:E1644"/>
    <mergeCell ref="A1645:E1645"/>
    <mergeCell ref="A1646:E1646"/>
    <mergeCell ref="A1647:E1647"/>
    <mergeCell ref="A1648:E1648"/>
    <mergeCell ref="A1649:E1649"/>
    <mergeCell ref="A1650:E1650"/>
    <mergeCell ref="A1651:E1651"/>
    <mergeCell ref="A1652:E1652"/>
    <mergeCell ref="B1638:E1638"/>
    <mergeCell ref="A1515:A1516"/>
    <mergeCell ref="A1517:A1518"/>
    <mergeCell ref="A1519:A1520"/>
    <mergeCell ref="A1521:A1522"/>
    <mergeCell ref="A1523:A1524"/>
    <mergeCell ref="A1505:A1506"/>
    <mergeCell ref="A1507:A1508"/>
    <mergeCell ref="A1509:A1510"/>
    <mergeCell ref="A1511:A1512"/>
    <mergeCell ref="A1513:A1514"/>
    <mergeCell ref="A1493:A1494"/>
    <mergeCell ref="A1496:A1497"/>
    <mergeCell ref="A1498:A1499"/>
    <mergeCell ref="A1500:A1501"/>
    <mergeCell ref="A1503:A1504"/>
    <mergeCell ref="A1485:A1486"/>
    <mergeCell ref="A1487:A1488"/>
    <mergeCell ref="A1489:A1490"/>
    <mergeCell ref="A1491:A1492"/>
    <mergeCell ref="A1474:A1475"/>
    <mergeCell ref="A1476:A1477"/>
    <mergeCell ref="A1478:A1479"/>
    <mergeCell ref="A1481:A1482"/>
    <mergeCell ref="A1483:A1484"/>
    <mergeCell ref="A1463:A1464"/>
    <mergeCell ref="A1465:A1466"/>
    <mergeCell ref="A1468:A1469"/>
    <mergeCell ref="A1470:A1471"/>
    <mergeCell ref="A1472:A1473"/>
    <mergeCell ref="A1452:A1453"/>
    <mergeCell ref="A1455:A1456"/>
    <mergeCell ref="A1457:A1458"/>
    <mergeCell ref="A1459:A1460"/>
    <mergeCell ref="A1461:A1462"/>
    <mergeCell ref="A1442:A1443"/>
    <mergeCell ref="A1444:A1445"/>
    <mergeCell ref="A1446:A1447"/>
    <mergeCell ref="A1448:A1449"/>
    <mergeCell ref="A1450:A1451"/>
    <mergeCell ref="A1431:A1432"/>
    <mergeCell ref="A1433:A1434"/>
    <mergeCell ref="A1435:A1436"/>
    <mergeCell ref="A1437:A1438"/>
    <mergeCell ref="A1440:A1441"/>
    <mergeCell ref="A1420:A1421"/>
    <mergeCell ref="A1423:A1424"/>
    <mergeCell ref="A1425:A1426"/>
    <mergeCell ref="A1427:A1428"/>
    <mergeCell ref="A1429:A1430"/>
    <mergeCell ref="A1410:A1411"/>
    <mergeCell ref="A1412:A1413"/>
    <mergeCell ref="A1414:A1415"/>
    <mergeCell ref="A1416:A1417"/>
    <mergeCell ref="A1418:A1419"/>
    <mergeCell ref="A1400:A1401"/>
    <mergeCell ref="A1402:A1403"/>
    <mergeCell ref="A1404:A1405"/>
    <mergeCell ref="A1406:A1407"/>
    <mergeCell ref="A1408:A1409"/>
    <mergeCell ref="A1392:A1393"/>
    <mergeCell ref="A1394:A1395"/>
    <mergeCell ref="A1396:A1397"/>
    <mergeCell ref="A1398:A1399"/>
    <mergeCell ref="A1385:A1386"/>
    <mergeCell ref="A1387:A1388"/>
    <mergeCell ref="A1389:A1390"/>
    <mergeCell ref="A1374:A1375"/>
    <mergeCell ref="A1376:A1377"/>
    <mergeCell ref="A1378:A1379"/>
    <mergeCell ref="A1380:A1381"/>
    <mergeCell ref="A1382:A1383"/>
    <mergeCell ref="A1364:A1365"/>
    <mergeCell ref="A1366:A1367"/>
    <mergeCell ref="A1368:A1369"/>
    <mergeCell ref="A1370:A1371"/>
    <mergeCell ref="A1372:A1373"/>
    <mergeCell ref="A1354:A1355"/>
    <mergeCell ref="A1356:A1357"/>
    <mergeCell ref="A1358:A1359"/>
    <mergeCell ref="A1360:A1361"/>
    <mergeCell ref="A1362:A1363"/>
    <mergeCell ref="A1344:A1345"/>
    <mergeCell ref="A1346:A1347"/>
    <mergeCell ref="A1348:A1349"/>
    <mergeCell ref="A1350:A1351"/>
    <mergeCell ref="A1352:A1353"/>
    <mergeCell ref="A1334:A1335"/>
    <mergeCell ref="A1336:A1337"/>
    <mergeCell ref="A1338:A1339"/>
    <mergeCell ref="A1340:A1341"/>
    <mergeCell ref="A1342:A1343"/>
    <mergeCell ref="A1323:A1324"/>
    <mergeCell ref="A1325:A1326"/>
    <mergeCell ref="A1328:A1329"/>
    <mergeCell ref="A1330:A1331"/>
    <mergeCell ref="A1332:A1333"/>
    <mergeCell ref="A1313:A1314"/>
    <mergeCell ref="A1315:A1316"/>
    <mergeCell ref="A1317:A1318"/>
    <mergeCell ref="A1319:A1320"/>
    <mergeCell ref="A1321:A1322"/>
    <mergeCell ref="A1303:A1304"/>
    <mergeCell ref="A1305:A1306"/>
    <mergeCell ref="A1307:A1308"/>
    <mergeCell ref="A1309:A1310"/>
    <mergeCell ref="A1311:A1312"/>
    <mergeCell ref="A1293:A1294"/>
    <mergeCell ref="A1295:A1296"/>
    <mergeCell ref="A1297:A1298"/>
    <mergeCell ref="A1299:A1300"/>
    <mergeCell ref="A1301:A1302"/>
    <mergeCell ref="A1287:A1288"/>
    <mergeCell ref="A1289:A1290"/>
    <mergeCell ref="A1291:A1292"/>
    <mergeCell ref="A1275:A1276"/>
    <mergeCell ref="A1277:A1278"/>
    <mergeCell ref="A1279:A1280"/>
    <mergeCell ref="A1282:A1283"/>
    <mergeCell ref="A1284:A1285"/>
    <mergeCell ref="A1264:A1265"/>
    <mergeCell ref="A1266:A1267"/>
    <mergeCell ref="A1268:A1269"/>
    <mergeCell ref="A1270:A1271"/>
    <mergeCell ref="A1273:A1274"/>
    <mergeCell ref="A1254:A1255"/>
    <mergeCell ref="A1256:A1257"/>
    <mergeCell ref="A1258:A1259"/>
    <mergeCell ref="A1260:A1261"/>
    <mergeCell ref="A1262:A1263"/>
    <mergeCell ref="A1244:A1245"/>
    <mergeCell ref="A1246:A1247"/>
    <mergeCell ref="A1248:A1249"/>
    <mergeCell ref="A1250:A1251"/>
    <mergeCell ref="A1252:A1253"/>
    <mergeCell ref="A1234:A1235"/>
    <mergeCell ref="A1236:A1237"/>
    <mergeCell ref="A1238:A1239"/>
    <mergeCell ref="A1240:A1241"/>
    <mergeCell ref="A1242:A1243"/>
    <mergeCell ref="A1223:A1224"/>
    <mergeCell ref="A1225:A1226"/>
    <mergeCell ref="A1228:A1229"/>
    <mergeCell ref="A1230:A1231"/>
    <mergeCell ref="A1232:A1233"/>
    <mergeCell ref="A1213:A1214"/>
    <mergeCell ref="A1215:A1216"/>
    <mergeCell ref="A1217:A1218"/>
    <mergeCell ref="A1219:A1220"/>
    <mergeCell ref="A1221:A1222"/>
    <mergeCell ref="A1202:A1203"/>
    <mergeCell ref="A1204:A1205"/>
    <mergeCell ref="A1206:A1207"/>
    <mergeCell ref="A1208:A1209"/>
    <mergeCell ref="A1210:A1211"/>
    <mergeCell ref="A1192:A1193"/>
    <mergeCell ref="A1194:A1195"/>
    <mergeCell ref="A1196:A1197"/>
    <mergeCell ref="A1198:A1199"/>
    <mergeCell ref="A1200:A1201"/>
    <mergeCell ref="A1182:A1183"/>
    <mergeCell ref="A1184:A1185"/>
    <mergeCell ref="A1186:A1187"/>
    <mergeCell ref="A1188:A1189"/>
    <mergeCell ref="A1190:A1191"/>
    <mergeCell ref="A1172:A1173"/>
    <mergeCell ref="A1174:A1175"/>
    <mergeCell ref="A1176:A1177"/>
    <mergeCell ref="A1178:A1179"/>
    <mergeCell ref="A1180:A1181"/>
    <mergeCell ref="A1162:A1163"/>
    <mergeCell ref="A1164:A1165"/>
    <mergeCell ref="A1166:A1167"/>
    <mergeCell ref="A1168:A1169"/>
    <mergeCell ref="A1170:A1171"/>
    <mergeCell ref="A1154:A1155"/>
    <mergeCell ref="A1156:A1157"/>
    <mergeCell ref="A1158:A1159"/>
    <mergeCell ref="A1160:A1161"/>
    <mergeCell ref="A1142:A1143"/>
    <mergeCell ref="A1144:A1145"/>
    <mergeCell ref="A1146:A1147"/>
    <mergeCell ref="A1148:A1149"/>
    <mergeCell ref="A1150:A1151"/>
    <mergeCell ref="A1152:A1153"/>
    <mergeCell ref="A1136:A1137"/>
    <mergeCell ref="A1138:A1139"/>
    <mergeCell ref="A1140:A1141"/>
    <mergeCell ref="A1122:A1123"/>
    <mergeCell ref="A1124:A1125"/>
    <mergeCell ref="A1126:A1127"/>
    <mergeCell ref="A1128:A1129"/>
    <mergeCell ref="A1130:A1131"/>
    <mergeCell ref="A1132:A1133"/>
    <mergeCell ref="A1134:A1135"/>
    <mergeCell ref="A1120:A1121"/>
    <mergeCell ref="A1102:A1103"/>
    <mergeCell ref="A1104:A1105"/>
    <mergeCell ref="A1106:A1107"/>
    <mergeCell ref="A1108:A1109"/>
    <mergeCell ref="A1110:A1111"/>
    <mergeCell ref="A485:A486"/>
    <mergeCell ref="A450:A451"/>
    <mergeCell ref="A529:A530"/>
    <mergeCell ref="A517:A518"/>
    <mergeCell ref="A531:A532"/>
    <mergeCell ref="A473:A474"/>
    <mergeCell ref="A475:A476"/>
    <mergeCell ref="A497:A498"/>
    <mergeCell ref="A487:A488"/>
    <mergeCell ref="A1081:A1082"/>
    <mergeCell ref="A1083:A1084"/>
    <mergeCell ref="A1085:A1086"/>
    <mergeCell ref="A1087:A1088"/>
    <mergeCell ref="A1069:A1070"/>
    <mergeCell ref="A565:D565"/>
    <mergeCell ref="A1019:D1019"/>
    <mergeCell ref="A763:D763"/>
    <mergeCell ref="A1058:D1058"/>
    <mergeCell ref="A545:A546"/>
    <mergeCell ref="A547:A548"/>
    <mergeCell ref="A549:A550"/>
    <mergeCell ref="A1059:D1059"/>
    <mergeCell ref="A551:A552"/>
    <mergeCell ref="A428:A429"/>
    <mergeCell ref="A1118:A1119"/>
    <mergeCell ref="A1:F1"/>
    <mergeCell ref="A2:F2"/>
    <mergeCell ref="A174:D174"/>
    <mergeCell ref="A4:A5"/>
    <mergeCell ref="B4:B5"/>
    <mergeCell ref="C4:C5"/>
    <mergeCell ref="D4:D5"/>
    <mergeCell ref="E4:E5"/>
    <mergeCell ref="F4:F5"/>
    <mergeCell ref="A6:B6"/>
    <mergeCell ref="A142:D142"/>
    <mergeCell ref="A143:D143"/>
    <mergeCell ref="A3:F3"/>
    <mergeCell ref="A1116:A1117"/>
    <mergeCell ref="A1112:A1113"/>
    <mergeCell ref="A1114:A1115"/>
    <mergeCell ref="A1079:A1080"/>
    <mergeCell ref="A563:A564"/>
    <mergeCell ref="A553:A554"/>
    <mergeCell ref="A555:A556"/>
    <mergeCell ref="A557:A558"/>
    <mergeCell ref="A559:A560"/>
    <mergeCell ref="A561:A562"/>
    <mergeCell ref="A1073:A1074"/>
    <mergeCell ref="A1075:A1076"/>
    <mergeCell ref="A1077:A1078"/>
    <mergeCell ref="A1096:A1097"/>
    <mergeCell ref="A1098:A1099"/>
    <mergeCell ref="A1100:A1101"/>
    <mergeCell ref="A1089:A1090"/>
    <mergeCell ref="A1091:A1092"/>
    <mergeCell ref="A1093:A1094"/>
    <mergeCell ref="A1071:A1072"/>
    <mergeCell ref="A1061:A1062"/>
    <mergeCell ref="A1063:A1064"/>
    <mergeCell ref="A1065:A1066"/>
    <mergeCell ref="A1067:A1068"/>
    <mergeCell ref="A543:A544"/>
    <mergeCell ref="A519:A520"/>
    <mergeCell ref="A521:A522"/>
    <mergeCell ref="A507:A508"/>
    <mergeCell ref="A541:A542"/>
    <mergeCell ref="A539:A540"/>
    <mergeCell ref="A537:A538"/>
    <mergeCell ref="A489:A490"/>
    <mergeCell ref="A491:A492"/>
    <mergeCell ref="A493:A494"/>
    <mergeCell ref="A495:A496"/>
    <mergeCell ref="A499:A500"/>
    <mergeCell ref="A501:A502"/>
    <mergeCell ref="A503:A504"/>
    <mergeCell ref="A505:A506"/>
    <mergeCell ref="A535:A536"/>
    <mergeCell ref="A509:A510"/>
    <mergeCell ref="A511:A512"/>
    <mergeCell ref="A513:A514"/>
    <mergeCell ref="A515:A516"/>
    <mergeCell ref="A523:A524"/>
    <mergeCell ref="A525:A526"/>
    <mergeCell ref="A527:A528"/>
    <mergeCell ref="A481:A482"/>
    <mergeCell ref="A483:A484"/>
    <mergeCell ref="A328:D328"/>
    <mergeCell ref="A342:D342"/>
    <mergeCell ref="A211:D211"/>
    <mergeCell ref="A422:A423"/>
    <mergeCell ref="A424:A425"/>
    <mergeCell ref="A462:A463"/>
    <mergeCell ref="A464:A465"/>
    <mergeCell ref="A460:A461"/>
    <mergeCell ref="A466:A467"/>
    <mergeCell ref="A470:A471"/>
    <mergeCell ref="A444:A445"/>
    <mergeCell ref="A452:A453"/>
    <mergeCell ref="A440:A441"/>
    <mergeCell ref="A456:A457"/>
    <mergeCell ref="A458:A459"/>
    <mergeCell ref="A446:A447"/>
    <mergeCell ref="A448:A449"/>
    <mergeCell ref="A454:A455"/>
    <mergeCell ref="A468:A469"/>
    <mergeCell ref="A398:A399"/>
    <mergeCell ref="A402:A403"/>
    <mergeCell ref="A404:A405"/>
    <mergeCell ref="A175:D175"/>
    <mergeCell ref="A223:D223"/>
    <mergeCell ref="B343:C343"/>
    <mergeCell ref="D343:E343"/>
    <mergeCell ref="A391:D391"/>
    <mergeCell ref="A394:A395"/>
    <mergeCell ref="A396:A397"/>
    <mergeCell ref="A477:A478"/>
    <mergeCell ref="A479:A480"/>
    <mergeCell ref="A408:A409"/>
    <mergeCell ref="A412:A413"/>
    <mergeCell ref="A400:A401"/>
    <mergeCell ref="A414:A415"/>
    <mergeCell ref="A433:A434"/>
    <mergeCell ref="A435:A436"/>
    <mergeCell ref="A406:A407"/>
    <mergeCell ref="A416:A417"/>
    <mergeCell ref="A418:A419"/>
    <mergeCell ref="A420:A421"/>
    <mergeCell ref="A426:A427"/>
    <mergeCell ref="A410:A411"/>
    <mergeCell ref="A431:A432"/>
    <mergeCell ref="A437:A438"/>
    <mergeCell ref="A442:A443"/>
  </mergeCells>
  <conditionalFormatting sqref="I1423:EH1438 I1476:EH1479 I1525:EH1525 I1420:EH1421 I1465:EH1466 I1527:EH1543 I1571:EH1571 I1599:EH1622 I1582:EH1585 I1579:EH1579 I1481:EH1494 I1625:EH1642">
    <cfRule type="cellIs" dxfId="5" priority="25" stopIfTrue="1" operator="equal">
      <formula>0</formula>
    </cfRule>
  </conditionalFormatting>
  <conditionalFormatting sqref="I1623:EL1624">
    <cfRule type="cellIs" dxfId="4" priority="5" stopIfTrue="1" operator="equal">
      <formula>0</formula>
    </cfRule>
  </conditionalFormatting>
  <conditionalFormatting sqref="I1544:GT1570">
    <cfRule type="cellIs" dxfId="3" priority="4" stopIfTrue="1" operator="equal">
      <formula>0</formula>
    </cfRule>
  </conditionalFormatting>
  <conditionalFormatting sqref="I1586:GT1598">
    <cfRule type="cellIs" dxfId="2" priority="3" stopIfTrue="1" operator="equal">
      <formula>0</formula>
    </cfRule>
  </conditionalFormatting>
  <conditionalFormatting sqref="I1580:GT1581">
    <cfRule type="cellIs" dxfId="1" priority="2" stopIfTrue="1" operator="equal">
      <formula>0</formula>
    </cfRule>
  </conditionalFormatting>
  <conditionalFormatting sqref="I1572:GT1578">
    <cfRule type="cellIs" dxfId="0" priority="1" stopIfTrue="1" operator="equal">
      <formula>0</formula>
    </cfRule>
  </conditionalFormatting>
  <printOptions horizontalCentered="1"/>
  <pageMargins left="0.19685039370078741" right="0.19685039370078741" top="0.43307086614173229" bottom="0.74803149606299213" header="0.23622047244094491" footer="0.31496062992125984"/>
  <pageSetup paperSize="9" scale="99" firstPageNumber="493" fitToHeight="0" orientation="landscape" useFirstPageNumber="1" r:id="rId1"/>
  <headerFooter>
    <oddFooter>&amp;LTravaux de construction de la Cité des Métiers et des Compétences de Rabat.&amp;R&amp;P</oddFooter>
  </headerFooter>
  <rowBreaks count="16" manualBreakCount="16">
    <brk id="62" max="5" man="1"/>
    <brk id="123" max="5" man="1"/>
    <brk id="286" max="5" man="1"/>
    <brk id="338" max="5" man="1"/>
    <brk id="399" max="5" man="1"/>
    <brk id="578" max="5" man="1"/>
    <brk id="703" max="5" man="1"/>
    <brk id="763" max="5" man="1"/>
    <brk id="859" max="5" man="1"/>
    <brk id="1038" max="5" man="1"/>
    <brk id="1229" max="5" man="1"/>
    <brk id="1294" max="5" man="1"/>
    <brk id="1355" max="5" man="1"/>
    <brk id="1419" max="5" man="1"/>
    <brk id="1608" max="5" man="1"/>
    <brk id="164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Bordereau</vt:lpstr>
      <vt:lpstr>Bordereau!Zone_d_impression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</dc:creator>
  <cp:lastModifiedBy>ASMAA HSAINI</cp:lastModifiedBy>
  <cp:lastPrinted>2020-01-27T15:28:24Z</cp:lastPrinted>
  <dcterms:created xsi:type="dcterms:W3CDTF">2017-05-26T14:58:15Z</dcterms:created>
  <dcterms:modified xsi:type="dcterms:W3CDTF">2020-01-27T19:57:57Z</dcterms:modified>
</cp:coreProperties>
</file>